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860" windowHeight="7900"/>
  </bookViews>
  <sheets>
    <sheet name="ПР" sheetId="2" r:id="rId1"/>
  </sheets>
  <calcPr calcId="125725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6" i="2"/>
  <c r="G131" i="2"/>
  <c r="G138" i="2"/>
  <c r="G139" i="2"/>
  <c r="G137" i="2"/>
  <c r="G153" i="2"/>
  <c r="G152" i="2"/>
  <c r="G151" i="2"/>
  <c r="G150" i="2"/>
  <c r="G146" i="2"/>
  <c r="G145" i="2"/>
  <c r="G144" i="2" l="1"/>
  <c r="G154" i="2" s="1"/>
  <c r="G148" i="2"/>
</calcChain>
</file>

<file path=xl/sharedStrings.xml><?xml version="1.0" encoding="utf-8"?>
<sst xmlns="http://schemas.openxmlformats.org/spreadsheetml/2006/main" count="435" uniqueCount="318">
  <si>
    <t>На дату:</t>
  </si>
  <si>
    <t>31.12.2020</t>
  </si>
  <si>
    <t>Виды активов / Наименование эмитента</t>
  </si>
  <si>
    <t>ОГРН</t>
  </si>
  <si>
    <t>ISIN</t>
  </si>
  <si>
    <t>Наименование ценной бумаги</t>
  </si>
  <si>
    <t>Количество</t>
  </si>
  <si>
    <t>Государственные ценные бумаги РФ</t>
  </si>
  <si>
    <t>RU000A0ZYCK6</t>
  </si>
  <si>
    <t>Россия, 25083</t>
  </si>
  <si>
    <t>RU000A101FA1</t>
  </si>
  <si>
    <t>Россия, 25084</t>
  </si>
  <si>
    <t>RU000A0JSMA2</t>
  </si>
  <si>
    <t>Россия, 26209</t>
  </si>
  <si>
    <t>RU000A0JU4L3</t>
  </si>
  <si>
    <t>Россия, 26215</t>
  </si>
  <si>
    <t>RU000A0JVW30</t>
  </si>
  <si>
    <t>Россия, 26217</t>
  </si>
  <si>
    <t>RU000A1014N4</t>
  </si>
  <si>
    <t>Россия, 26232</t>
  </si>
  <si>
    <t>RU000A0JV4L2</t>
  </si>
  <si>
    <t>Россия, 29006</t>
  </si>
  <si>
    <t>RU000A0JX0H6</t>
  </si>
  <si>
    <t>Россия, 29012</t>
  </si>
  <si>
    <t>RU000A0JVMH1</t>
  </si>
  <si>
    <t>Россия, 52001 (ОФЗ-ИН)</t>
  </si>
  <si>
    <t>Облигации субъектов РФ</t>
  </si>
  <si>
    <t>RU000A0JNYN1</t>
  </si>
  <si>
    <t>Москва, 48</t>
  </si>
  <si>
    <t>RU000A102G35</t>
  </si>
  <si>
    <t>Московская область, 35016</t>
  </si>
  <si>
    <t>Облигации российских эмитентов</t>
  </si>
  <si>
    <t>RU000A0ZZES2</t>
  </si>
  <si>
    <t>Газпром, БО-22</t>
  </si>
  <si>
    <t>RU000A100EX8</t>
  </si>
  <si>
    <t>Газпром Капитал, БО-001P-01</t>
  </si>
  <si>
    <t>RU000A101QN1</t>
  </si>
  <si>
    <t>Газпром Капитал, БО-001Р-04</t>
  </si>
  <si>
    <t>RU000A0ZYUY9</t>
  </si>
  <si>
    <t>Газпром Капитал, БО-03</t>
  </si>
  <si>
    <t>RU000A100LL8</t>
  </si>
  <si>
    <t>ГазпромКапитал-БО-001Р-02</t>
  </si>
  <si>
    <t>RU000A0ZYDS7</t>
  </si>
  <si>
    <t>Газпром нефть, 001P-03R</t>
  </si>
  <si>
    <t>RU000A0JXNF9</t>
  </si>
  <si>
    <t>Газпром нефть, 001Р-01R</t>
  </si>
  <si>
    <t>RU000A0ZYEE5</t>
  </si>
  <si>
    <t>Газпромбанк, БО-17</t>
  </si>
  <si>
    <t>RU000A1002E8</t>
  </si>
  <si>
    <t>ГПБ-001Р-05Р</t>
  </si>
  <si>
    <t>RU000A0ZYR91</t>
  </si>
  <si>
    <t>ГТЛК, 001P-08</t>
  </si>
  <si>
    <t>RU000A0ZZV11</t>
  </si>
  <si>
    <t>ГТЛК, 001P-12</t>
  </si>
  <si>
    <t>RU000A1003A4</t>
  </si>
  <si>
    <t>ГТЛК, 001P-13</t>
  </si>
  <si>
    <t>RU000A0JVA10</t>
  </si>
  <si>
    <t>ГТЛК, БО-04</t>
  </si>
  <si>
    <t>RU000A0JVWJ6</t>
  </si>
  <si>
    <t>ГТЛК, БО-06</t>
  </si>
  <si>
    <t>RU000A0JQXG0</t>
  </si>
  <si>
    <t>ДОМ.РФ-16-об</t>
  </si>
  <si>
    <t>RU000A0JUKX4</t>
  </si>
  <si>
    <t>ДОМ.РФ-30-об</t>
  </si>
  <si>
    <t>RU000A1004W6</t>
  </si>
  <si>
    <t>ДОМ.РФ, 001P-05R</t>
  </si>
  <si>
    <t>RU000A100ET6</t>
  </si>
  <si>
    <t>ДОМ.РФ, 001P-06R</t>
  </si>
  <si>
    <t>RU000A0JXC24</t>
  </si>
  <si>
    <t>Транснефть, БО-001P-05</t>
  </si>
  <si>
    <t>RU000A0JWVC1</t>
  </si>
  <si>
    <t>Транснефть, БО-001Р-04</t>
  </si>
  <si>
    <t>RU000A0JXM97</t>
  </si>
  <si>
    <t>Транснефть, БО-001Р-06</t>
  </si>
  <si>
    <t>RU000A0ZYDD9</t>
  </si>
  <si>
    <t>Транснефть, БО-001Р-08</t>
  </si>
  <si>
    <t>RU000A0ZYUS1</t>
  </si>
  <si>
    <t>Транснефть, БО-001Р-09</t>
  </si>
  <si>
    <t>RU000A0ZZ349</t>
  </si>
  <si>
    <t>Транснефть, БО-001Р-10</t>
  </si>
  <si>
    <t>RU000A0JWEB9</t>
  </si>
  <si>
    <t>Транснефть, БО-05</t>
  </si>
  <si>
    <t>RU000A0JWS92</t>
  </si>
  <si>
    <t>Транснефть, БО-06</t>
  </si>
  <si>
    <t>RU000A0ZZ4P9</t>
  </si>
  <si>
    <t>РЖД, 001P-06R</t>
  </si>
  <si>
    <t>RU000A0ZZ9R4</t>
  </si>
  <si>
    <t>РЖД, 001P-07R</t>
  </si>
  <si>
    <t>RU000A0ZZX19</t>
  </si>
  <si>
    <t>РЖД, 001P-10R</t>
  </si>
  <si>
    <t>RU000A1002C2</t>
  </si>
  <si>
    <t>РЖД, 001P-12R</t>
  </si>
  <si>
    <t>RU000A101M04</t>
  </si>
  <si>
    <t>РЖД, 001P-20R</t>
  </si>
  <si>
    <t>RU000A0JSGV0</t>
  </si>
  <si>
    <t>РЖД, 32</t>
  </si>
  <si>
    <t>RU000A0JX1S1</t>
  </si>
  <si>
    <t>РЖД, 41</t>
  </si>
  <si>
    <t>RU000A0JWC82</t>
  </si>
  <si>
    <t>РЖД, БО-07</t>
  </si>
  <si>
    <t>RU000A0JX355</t>
  </si>
  <si>
    <t>Роснефть, 001Р-02</t>
  </si>
  <si>
    <t>RU000A0JXQK2</t>
  </si>
  <si>
    <t>Роснефть, 001Р-04</t>
  </si>
  <si>
    <t>RU000A0ZYT40</t>
  </si>
  <si>
    <t>Роснефть, 002P-04</t>
  </si>
  <si>
    <t>RU000A0ZYVU5</t>
  </si>
  <si>
    <t>Роснефть, 002P-05</t>
  </si>
  <si>
    <t>RU000A100YQ0</t>
  </si>
  <si>
    <t>Роснефть, 002P-09</t>
  </si>
  <si>
    <t>RU000A0JT940</t>
  </si>
  <si>
    <t>Роснефть, 04</t>
  </si>
  <si>
    <t>RU000A0JT965</t>
  </si>
  <si>
    <t>Роснефть, 05</t>
  </si>
  <si>
    <t>RU000A0JV1X3</t>
  </si>
  <si>
    <t>Роснефть, БО-03</t>
  </si>
  <si>
    <t>RU000A0JUCS1</t>
  </si>
  <si>
    <t>Роснефть, БО-05</t>
  </si>
  <si>
    <t>RU000A0JUCR3</t>
  </si>
  <si>
    <t>Роснефть, БО-06</t>
  </si>
  <si>
    <t>RU000A0JUFV8</t>
  </si>
  <si>
    <t>Роснефть, БО-07</t>
  </si>
  <si>
    <t>RU000A0JV219</t>
  </si>
  <si>
    <t>РоснфтБО9</t>
  </si>
  <si>
    <t>RU000A0ZYBT9</t>
  </si>
  <si>
    <t>Россельхозбанк, БO-03P</t>
  </si>
  <si>
    <t>RU000A0JXUC1</t>
  </si>
  <si>
    <t>Россельхозбанк, БО-02Р</t>
  </si>
  <si>
    <t>RU000A0ZYXJ4</t>
  </si>
  <si>
    <t>Россельхозбанк, БО-05Р</t>
  </si>
  <si>
    <t>RU000A0ZZPZ3</t>
  </si>
  <si>
    <t>Россельхозбанк, БО-06Р</t>
  </si>
  <si>
    <t>RU000A100GM6</t>
  </si>
  <si>
    <t>Россельхозбанк, БО-09P</t>
  </si>
  <si>
    <t>RU000A1011R1</t>
  </si>
  <si>
    <t>Россельхозбанк, БО-10P</t>
  </si>
  <si>
    <t>RU000A0JWTN2</t>
  </si>
  <si>
    <t>Ростелеком, 001P-01R</t>
  </si>
  <si>
    <t>RU000A0ZYYE3</t>
  </si>
  <si>
    <t>Ростелеком, 001P-04R</t>
  </si>
  <si>
    <t>RU000A0ZYG52</t>
  </si>
  <si>
    <t>Ростелеком, 001Р-03R</t>
  </si>
  <si>
    <t>RU000A0ZZ117</t>
  </si>
  <si>
    <t>Сбербанк России, 001P-06R</t>
  </si>
  <si>
    <t>RU000A0ZZBN9</t>
  </si>
  <si>
    <t>Сбербанк России, 001P-12R</t>
  </si>
  <si>
    <t>RU000A100758</t>
  </si>
  <si>
    <t>Сбербанк России, 001P-78R</t>
  </si>
  <si>
    <t>RU000A100K80</t>
  </si>
  <si>
    <t>Сбербанк-001Р-SBER12</t>
  </si>
  <si>
    <t>RU000A0ZZQN7</t>
  </si>
  <si>
    <t>ФСК ЕЭС, 001P-01R</t>
  </si>
  <si>
    <t>RU000A101LX1</t>
  </si>
  <si>
    <t>ФСК ЕЭС, 001P-05R</t>
  </si>
  <si>
    <t>RU000A0ZYJ91</t>
  </si>
  <si>
    <t>ФСК ЕЭС, БО-04</t>
  </si>
  <si>
    <t>Акции российских эмитентов</t>
  </si>
  <si>
    <t>RU0007661625</t>
  </si>
  <si>
    <t>Газпром, акция об.</t>
  </si>
  <si>
    <t>RU0009024277</t>
  </si>
  <si>
    <t>Лукойл, акция об.</t>
  </si>
  <si>
    <t>RU000A0J2Q06</t>
  </si>
  <si>
    <t>Роснефть, акции об.</t>
  </si>
  <si>
    <t>RU0009029540</t>
  </si>
  <si>
    <t>Сбербанк России, акция об.</t>
  </si>
  <si>
    <t>Депозиты в рублях в кредитных организациях</t>
  </si>
  <si>
    <t>Денежные средства</t>
  </si>
  <si>
    <t>Дебиторская задолженность</t>
  </si>
  <si>
    <t>ИТОГО</t>
  </si>
  <si>
    <t>RU000A0JREQ7</t>
  </si>
  <si>
    <t>Россия, 26205</t>
  </si>
  <si>
    <t>RU000A0D0G29</t>
  </si>
  <si>
    <t>Россия, 46018</t>
  </si>
  <si>
    <t>Акционерное общество «Почта России»</t>
  </si>
  <si>
    <t>RU000A0ZZ5H3</t>
  </si>
  <si>
    <t>Почта России-001Р-04-боб</t>
  </si>
  <si>
    <t>RU000A0JWGV2</t>
  </si>
  <si>
    <t>Почта России-2-боб</t>
  </si>
  <si>
    <t>RU000A0JXS59</t>
  </si>
  <si>
    <t>Почта России, БО-001P-03</t>
  </si>
  <si>
    <t>RU000A0ZZ5J9</t>
  </si>
  <si>
    <t>Почта России, БО-001P-05</t>
  </si>
  <si>
    <t>RU000A100UT2</t>
  </si>
  <si>
    <t>Почта России, БО-001P-08</t>
  </si>
  <si>
    <t>RU000A0ZZRK1</t>
  </si>
  <si>
    <t>ФПК-001Р-04</t>
  </si>
  <si>
    <t>RU000A0JXQ28</t>
  </si>
  <si>
    <t>ФПК, 001P-01</t>
  </si>
  <si>
    <t>RU000A0ZYLF7</t>
  </si>
  <si>
    <t>ФПК, 001P-02</t>
  </si>
  <si>
    <t>RU000A0ZYX69</t>
  </si>
  <si>
    <t>ФПК, 001P-03</t>
  </si>
  <si>
    <t>RU000A101C22</t>
  </si>
  <si>
    <t>ВТБ, Б-1-49</t>
  </si>
  <si>
    <t>RU000A0ZZH84</t>
  </si>
  <si>
    <t>ВТБ, Б-1-8</t>
  </si>
  <si>
    <t>RU000A0ZZET0</t>
  </si>
  <si>
    <t>Газпром, БО-23</t>
  </si>
  <si>
    <t>RU000A101137</t>
  </si>
  <si>
    <t>Газпром нефть, 003P-01R</t>
  </si>
  <si>
    <t>RU000A0JWK41</t>
  </si>
  <si>
    <t>Газпром нефть, БО-03</t>
  </si>
  <si>
    <t>RU000A100VR4</t>
  </si>
  <si>
    <t>Газпромбанк, 001P-13P</t>
  </si>
  <si>
    <t>RU000A0JUQ39</t>
  </si>
  <si>
    <t>Газпромбанк, БО-09</t>
  </si>
  <si>
    <t>RU000A0JXP45</t>
  </si>
  <si>
    <t>Газпромбанк, БО-16</t>
  </si>
  <si>
    <t>RU000A0ZYRY5</t>
  </si>
  <si>
    <t>Газпромбанк, БО-19</t>
  </si>
  <si>
    <t>RU000A100AF3</t>
  </si>
  <si>
    <t>ГПБ-001P-09P</t>
  </si>
  <si>
    <t>RU000A0JXE06</t>
  </si>
  <si>
    <t>ГТЛК, 001P-03</t>
  </si>
  <si>
    <t>RU000A0JVWD9</t>
  </si>
  <si>
    <t>ГТЛК, БО-05</t>
  </si>
  <si>
    <t>RU000A0JW1P8</t>
  </si>
  <si>
    <t>ГТЛК, БО-07</t>
  </si>
  <si>
    <t>RU000A0JWST1</t>
  </si>
  <si>
    <t>ГТЛК, БО-08</t>
  </si>
  <si>
    <t>RU000A0ZYQU5</t>
  </si>
  <si>
    <t>ДОМ.РФ, 001P-02R</t>
  </si>
  <si>
    <t>RU000A0ZZ1N0</t>
  </si>
  <si>
    <t>ДОМ.РФ, 001P-03R</t>
  </si>
  <si>
    <t>RU000A0ZYLU6</t>
  </si>
  <si>
    <t>ДОМ.РФ, 001Р-01R</t>
  </si>
  <si>
    <t>RU000A0JX2R1</t>
  </si>
  <si>
    <t>ДОМ.РФ, БО-05</t>
  </si>
  <si>
    <t>RU000A0ZYF20</t>
  </si>
  <si>
    <t>ДОМ.РФ, БО-06</t>
  </si>
  <si>
    <t xml:space="preserve">1057746555811 </t>
  </si>
  <si>
    <t>RU000A100AD8</t>
  </si>
  <si>
    <t>МОЭСК, 001P-01</t>
  </si>
  <si>
    <t>RU000A101FY1</t>
  </si>
  <si>
    <t>МОЭСК, 001P-02</t>
  </si>
  <si>
    <t>RU000A101XH9</t>
  </si>
  <si>
    <t>Россети МР-001Р-03</t>
  </si>
  <si>
    <t>RU000A100JF4</t>
  </si>
  <si>
    <t>Транснефть, БО-001Р-12</t>
  </si>
  <si>
    <t>RU000A0JTM28</t>
  </si>
  <si>
    <t>Башнефть-6-об</t>
  </si>
  <si>
    <t>RU000A0JTM51</t>
  </si>
  <si>
    <t>Башнефть, 09</t>
  </si>
  <si>
    <t>RU000A0JQ7Z2</t>
  </si>
  <si>
    <t>РЖД, 19</t>
  </si>
  <si>
    <t>RU000A1008P1</t>
  </si>
  <si>
    <t>Роснефть, 002P-06</t>
  </si>
  <si>
    <t>RU000A0JTS06</t>
  </si>
  <si>
    <t>Роснефть, 07</t>
  </si>
  <si>
    <t>RU000A101129</t>
  </si>
  <si>
    <t>Россельхозбанк, БO-01R-P</t>
  </si>
  <si>
    <t>RU000A0JRFN1</t>
  </si>
  <si>
    <t>РусГидро-1-об</t>
  </si>
  <si>
    <t>RU000A0JVD25</t>
  </si>
  <si>
    <t>РусГидро, 09</t>
  </si>
  <si>
    <t>RU000A0ZZWZ9</t>
  </si>
  <si>
    <t>Сбербанк России, 001P-52R</t>
  </si>
  <si>
    <t>RU000A101C89</t>
  </si>
  <si>
    <t>Сбербанк-001Р-SBER15</t>
  </si>
  <si>
    <t>Паи ПИФов</t>
  </si>
  <si>
    <t>RU000A0JPWL4</t>
  </si>
  <si>
    <t>ЗПИФ "Проектный" - УК Ореол</t>
  </si>
  <si>
    <t>RU000A0JP6U6</t>
  </si>
  <si>
    <t>ЗПИФ "Территория Югра" -  УК Ореол</t>
  </si>
  <si>
    <t>RU000A0JP6T8</t>
  </si>
  <si>
    <t>ЗПИФ "Югра - Рантье"  - УК Ореол</t>
  </si>
  <si>
    <t>RU000A0JQT81</t>
  </si>
  <si>
    <t>ЗПИФ "Югра – комбинированный" - УК Ореол</t>
  </si>
  <si>
    <t>RU000A0JPCA9</t>
  </si>
  <si>
    <t>ЗПИФ "Югра – Проектный" - УК Ореол</t>
  </si>
  <si>
    <t>RU000A0JP6H3</t>
  </si>
  <si>
    <t>ЗПИФ "ЮГРА Коммерческая Недвижимость" - УК Ореол</t>
  </si>
  <si>
    <t>RU000A0JQSM8</t>
  </si>
  <si>
    <t>RU000A0JNPC2</t>
  </si>
  <si>
    <t>ЗПИФ рентный "Югра Рентный Фонд"  - УК Ореол</t>
  </si>
  <si>
    <t>Министерство финансов Российской Федерации</t>
  </si>
  <si>
    <t>Правительство Москвы в лице Департамента финансов города Москвы</t>
  </si>
  <si>
    <t>Министерство экономики и финансов Московской области</t>
  </si>
  <si>
    <t>Публичное акционерное общество "Газпром"</t>
  </si>
  <si>
    <t>Общество с ограниченной ответственностью "Газпром капитал"</t>
  </si>
  <si>
    <t>Публичное акционерное общество "Газпром нефть"</t>
  </si>
  <si>
    <t>"Газпромбанк" (Акционерное общество)</t>
  </si>
  <si>
    <t>Публичное акционерное общество "Государственная транспортная лизинговая компания"</t>
  </si>
  <si>
    <t>Акционерное общество "ДОМ.РФ"</t>
  </si>
  <si>
    <t>Публичное акционерное общество "Транснефть"</t>
  </si>
  <si>
    <t>Открытое акционерное общество "Российские железные дороги"</t>
  </si>
  <si>
    <t>Публичное акционерное общество "Нефтяная компания "Роснефть"</t>
  </si>
  <si>
    <t>Акционерное общество "Российский Сельскохозяйственный банк"</t>
  </si>
  <si>
    <t>Публичное акционерное общество "Ростелеком"</t>
  </si>
  <si>
    <t>Публичное акционерное общество "Сбербанк России"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</si>
  <si>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</si>
  <si>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"Нефтяная компания "ЛУКОЙЛ"</t>
  </si>
  <si>
    <t>Банк ВТБ (публичное акционерное общество)</t>
  </si>
  <si>
    <t>Акционерное общество "Федеральная пассажирская компания"</t>
  </si>
  <si>
    <t>Публичное акционерное общество "Россети Московский регион"</t>
  </si>
  <si>
    <t>Публичное акционерное общество "Акционерная нефтяная Компания "Башнефть"</t>
  </si>
  <si>
    <t>Публичное акционерное общество "Федеральная гидрогенерирующая компания - РусГидро"</t>
  </si>
  <si>
    <t>Общество с ограниченной ответственностью
«Управляющая компания «ОРЕОЛ»</t>
  </si>
  <si>
    <t>Акционерное общество "Управляющая компания "НИМБУС"</t>
  </si>
  <si>
    <t>ЗПИФ "Югра" - УК Нимбус</t>
  </si>
  <si>
    <t>Средства в рублях на расчетных счетах</t>
  </si>
  <si>
    <t>Средства у брокера</t>
  </si>
  <si>
    <t>Публичное акционерное общество Банк "Финансовая Корпорация Открытие"</t>
  </si>
  <si>
    <t>Задолженность по процентам на остаток по счету</t>
  </si>
  <si>
    <t>Прочая дебиторская задолженность</t>
  </si>
  <si>
    <t>Расчеты по налогам, госпошлине</t>
  </si>
  <si>
    <t>ООО "Ханты-Мансийск СтройРесурс"</t>
  </si>
  <si>
    <t xml:space="preserve">     Банк ВТБ (публичное акционерное общество)</t>
  </si>
  <si>
    <t>Информация о составе средств пенсионных резервов АО "Ханты-Мансийский НПФ"</t>
  </si>
  <si>
    <t>Рыночная стоимость, 
тыс. руб.</t>
  </si>
  <si>
    <t>Доля, 
%</t>
  </si>
  <si>
    <t>14 931,8637085</t>
  </si>
  <si>
    <t>271 870,91120</t>
  </si>
  <si>
    <t>7 240,10050</t>
  </si>
  <si>
    <t>6 494,18252</t>
  </si>
  <si>
    <t>16 634,86150</t>
  </si>
  <si>
    <t>106 948,17020</t>
  </si>
  <si>
    <t>15 697,92000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</si>
</sst>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vertical="top" wrapText="1"/>
    </xf>
    <xf numFmtId="1" fontId="2" fillId="0" borderId="2" xfId="2" applyNumberFormat="1" applyFont="1" applyBorder="1" applyAlignment="1">
      <alignment horizontal="left" vertical="top" wrapText="1"/>
    </xf>
    <xf numFmtId="0" fontId="2" fillId="0" borderId="2" xfId="2" applyNumberFormat="1" applyFont="1" applyBorder="1" applyAlignment="1">
      <alignment vertical="top" wrapText="1"/>
    </xf>
    <xf numFmtId="3" fontId="2" fillId="0" borderId="2" xfId="2" applyNumberFormat="1" applyFont="1" applyBorder="1" applyAlignment="1">
      <alignment horizontal="right" vertical="top" wrapText="1"/>
    </xf>
    <xf numFmtId="0" fontId="2" fillId="0" borderId="2" xfId="2" applyNumberFormat="1" applyFont="1" applyBorder="1" applyAlignment="1">
      <alignment horizontal="right" vertical="top" wrapText="1"/>
    </xf>
    <xf numFmtId="0" fontId="3" fillId="2" borderId="4" xfId="2" applyNumberFormat="1" applyFont="1" applyFill="1" applyBorder="1" applyAlignment="1">
      <alignment vertical="top"/>
    </xf>
    <xf numFmtId="0" fontId="3" fillId="0" borderId="1" xfId="2" applyNumberFormat="1" applyFont="1" applyBorder="1" applyAlignment="1">
      <alignment vertical="top" wrapText="1"/>
    </xf>
    <xf numFmtId="3" fontId="3" fillId="0" borderId="2" xfId="2" applyNumberFormat="1" applyFont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5" fillId="3" borderId="1" xfId="2" applyNumberFormat="1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5" fillId="0" borderId="1" xfId="2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vertical="top" wrapText="1"/>
    </xf>
    <xf numFmtId="0" fontId="7" fillId="0" borderId="0" xfId="0" applyFont="1"/>
    <xf numFmtId="3" fontId="6" fillId="3" borderId="1" xfId="0" applyNumberFormat="1" applyFont="1" applyFill="1" applyBorder="1" applyAlignment="1">
      <alignment vertical="top" wrapText="1"/>
    </xf>
    <xf numFmtId="10" fontId="6" fillId="0" borderId="2" xfId="2" applyNumberFormat="1" applyFont="1" applyBorder="1" applyAlignment="1">
      <alignment horizontal="right" vertical="top" wrapText="1"/>
    </xf>
    <xf numFmtId="10" fontId="5" fillId="0" borderId="2" xfId="2" applyNumberFormat="1" applyFont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/>
    </xf>
    <xf numFmtId="3" fontId="1" fillId="0" borderId="0" xfId="2" applyNumberFormat="1" applyFont="1"/>
    <xf numFmtId="3" fontId="3" fillId="2" borderId="2" xfId="2" applyNumberFormat="1" applyFont="1" applyFill="1" applyBorder="1" applyAlignment="1">
      <alignment horizontal="center" vertical="center" wrapText="1"/>
    </xf>
    <xf numFmtId="3" fontId="2" fillId="3" borderId="2" xfId="2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3" fillId="2" borderId="4" xfId="2" applyNumberFormat="1" applyFont="1" applyFill="1" applyBorder="1" applyAlignment="1">
      <alignment horizontal="right" vertical="top"/>
    </xf>
    <xf numFmtId="3" fontId="8" fillId="0" borderId="0" xfId="0" applyNumberFormat="1" applyFont="1"/>
    <xf numFmtId="1" fontId="6" fillId="0" borderId="1" xfId="2" applyNumberFormat="1" applyFont="1" applyFill="1" applyBorder="1" applyAlignment="1">
      <alignment horizontal="left" vertical="top" wrapText="1"/>
    </xf>
    <xf numFmtId="1" fontId="2" fillId="0" borderId="2" xfId="2" applyNumberFormat="1" applyFont="1" applyFill="1" applyBorder="1" applyAlignment="1">
      <alignment horizontal="left" vertical="top" wrapText="1"/>
    </xf>
    <xf numFmtId="165" fontId="2" fillId="3" borderId="2" xfId="2" applyNumberFormat="1" applyFont="1" applyFill="1" applyBorder="1" applyAlignment="1">
      <alignment horizontal="right" vertical="top" wrapText="1"/>
    </xf>
    <xf numFmtId="3" fontId="2" fillId="0" borderId="2" xfId="2" applyNumberFormat="1" applyFont="1" applyFill="1" applyBorder="1" applyAlignment="1">
      <alignment horizontal="right" vertical="top" wrapText="1"/>
    </xf>
    <xf numFmtId="166" fontId="2" fillId="0" borderId="2" xfId="2" applyNumberFormat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/>
    </xf>
    <xf numFmtId="0" fontId="2" fillId="0" borderId="1" xfId="2" applyNumberFormat="1" applyFont="1" applyBorder="1" applyAlignment="1">
      <alignment vertical="top" wrapText="1" indent="2"/>
    </xf>
    <xf numFmtId="0" fontId="3" fillId="2" borderId="3" xfId="2" applyNumberFormat="1" applyFont="1" applyFill="1" applyBorder="1" applyAlignment="1">
      <alignment vertical="top"/>
    </xf>
    <xf numFmtId="0" fontId="3" fillId="0" borderId="1" xfId="2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vertical="top" wrapText="1" indent="2"/>
    </xf>
    <xf numFmtId="0" fontId="3" fillId="2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topLeftCell="B1" zoomScale="90" zoomScaleNormal="90" workbookViewId="0">
      <selection activeCell="B3" sqref="B3"/>
    </sheetView>
  </sheetViews>
  <sheetFormatPr defaultRowHeight="14.5" x14ac:dyDescent="0.35"/>
  <cols>
    <col min="1" max="2" width="34.90625" customWidth="1"/>
    <col min="3" max="4" width="16.90625" customWidth="1"/>
    <col min="5" max="5" width="36.08984375" customWidth="1"/>
    <col min="6" max="6" width="13.90625" customWidth="1"/>
    <col min="7" max="7" width="16.90625" style="38" customWidth="1"/>
    <col min="8" max="8" width="8.6328125" customWidth="1"/>
    <col min="11" max="11" width="49" customWidth="1"/>
    <col min="13" max="13" width="26.36328125" customWidth="1"/>
  </cols>
  <sheetData>
    <row r="1" spans="1:8" s="28" customFormat="1" ht="13" x14ac:dyDescent="0.3">
      <c r="A1" s="44" t="s">
        <v>308</v>
      </c>
      <c r="B1" s="44"/>
      <c r="C1" s="44"/>
      <c r="D1" s="44"/>
      <c r="E1" s="44"/>
      <c r="F1" s="44"/>
      <c r="G1" s="44"/>
      <c r="H1" s="44"/>
    </row>
    <row r="2" spans="1:8" x14ac:dyDescent="0.35">
      <c r="A2" s="2"/>
      <c r="B2" s="3"/>
      <c r="C2" s="1"/>
      <c r="D2" s="1"/>
      <c r="E2" s="1"/>
      <c r="F2" s="1"/>
      <c r="G2" s="33"/>
      <c r="H2" s="1"/>
    </row>
    <row r="3" spans="1:8" x14ac:dyDescent="0.35">
      <c r="A3" s="2" t="s">
        <v>0</v>
      </c>
      <c r="B3" s="3" t="s">
        <v>1</v>
      </c>
      <c r="C3" s="1"/>
      <c r="D3" s="1"/>
      <c r="E3" s="1"/>
      <c r="F3" s="1"/>
      <c r="G3" s="33"/>
      <c r="H3" s="1"/>
    </row>
    <row r="4" spans="1:8" x14ac:dyDescent="0.35">
      <c r="A4" s="1"/>
      <c r="B4" s="1"/>
      <c r="C4" s="1"/>
      <c r="D4" s="1"/>
      <c r="E4" s="1"/>
      <c r="F4" s="1"/>
      <c r="G4" s="33"/>
      <c r="H4" s="1"/>
    </row>
    <row r="5" spans="1:8" ht="39" x14ac:dyDescent="0.35">
      <c r="A5" s="49" t="s">
        <v>2</v>
      </c>
      <c r="B5" s="49"/>
      <c r="C5" s="4" t="s">
        <v>3</v>
      </c>
      <c r="D5" s="4" t="s">
        <v>4</v>
      </c>
      <c r="E5" s="4" t="s">
        <v>5</v>
      </c>
      <c r="F5" s="4" t="s">
        <v>6</v>
      </c>
      <c r="G5" s="34" t="s">
        <v>309</v>
      </c>
      <c r="H5" s="4" t="s">
        <v>310</v>
      </c>
    </row>
    <row r="6" spans="1:8" x14ac:dyDescent="0.35">
      <c r="A6" s="47" t="s">
        <v>7</v>
      </c>
      <c r="B6" s="47"/>
      <c r="C6" s="5"/>
      <c r="D6" s="5"/>
      <c r="E6" s="5"/>
      <c r="F6" s="5"/>
      <c r="G6" s="12">
        <v>1362234.1</v>
      </c>
      <c r="H6" s="31">
        <f>G6/$G$154</f>
        <v>9.7054072817503542E-2</v>
      </c>
    </row>
    <row r="7" spans="1:8" x14ac:dyDescent="0.35">
      <c r="A7" s="45" t="s">
        <v>275</v>
      </c>
      <c r="B7" s="45"/>
      <c r="C7" s="6">
        <v>1037739085636</v>
      </c>
      <c r="D7" s="7" t="s">
        <v>8</v>
      </c>
      <c r="E7" s="7" t="s">
        <v>9</v>
      </c>
      <c r="F7" s="8">
        <v>4510</v>
      </c>
      <c r="G7" s="8">
        <v>4641.6000000000004</v>
      </c>
      <c r="H7" s="30">
        <f t="shared" ref="H7:H70" si="0">G7/$G$154</f>
        <v>3.3069659935081969E-4</v>
      </c>
    </row>
    <row r="8" spans="1:8" x14ac:dyDescent="0.35">
      <c r="A8" s="45" t="s">
        <v>275</v>
      </c>
      <c r="B8" s="45"/>
      <c r="C8" s="6">
        <v>1037739085636</v>
      </c>
      <c r="D8" s="7" t="s">
        <v>10</v>
      </c>
      <c r="E8" s="7" t="s">
        <v>11</v>
      </c>
      <c r="F8" s="8">
        <v>200000</v>
      </c>
      <c r="G8" s="8">
        <v>205456</v>
      </c>
      <c r="H8" s="30">
        <f t="shared" si="0"/>
        <v>1.4637969776848931E-2</v>
      </c>
    </row>
    <row r="9" spans="1:8" x14ac:dyDescent="0.35">
      <c r="A9" s="45" t="s">
        <v>275</v>
      </c>
      <c r="B9" s="45"/>
      <c r="C9" s="6">
        <v>1037739085636</v>
      </c>
      <c r="D9" s="7" t="s">
        <v>169</v>
      </c>
      <c r="E9" s="7" t="s">
        <v>170</v>
      </c>
      <c r="F9" s="8">
        <v>551865</v>
      </c>
      <c r="G9" s="8">
        <v>566892.30000000005</v>
      </c>
      <c r="H9" s="30">
        <f t="shared" si="0"/>
        <v>4.038895118238639E-2</v>
      </c>
    </row>
    <row r="10" spans="1:8" x14ac:dyDescent="0.35">
      <c r="A10" s="45" t="s">
        <v>275</v>
      </c>
      <c r="B10" s="45"/>
      <c r="C10" s="6">
        <v>1037739085636</v>
      </c>
      <c r="D10" s="7" t="s">
        <v>12</v>
      </c>
      <c r="E10" s="7" t="s">
        <v>13</v>
      </c>
      <c r="F10" s="8">
        <v>200000</v>
      </c>
      <c r="G10" s="8">
        <v>216688</v>
      </c>
      <c r="H10" s="30">
        <f t="shared" si="0"/>
        <v>1.543820766979714E-2</v>
      </c>
    </row>
    <row r="11" spans="1:8" x14ac:dyDescent="0.35">
      <c r="A11" s="45" t="s">
        <v>275</v>
      </c>
      <c r="B11" s="45"/>
      <c r="C11" s="6">
        <v>1037739085636</v>
      </c>
      <c r="D11" s="7" t="s">
        <v>14</v>
      </c>
      <c r="E11" s="7" t="s">
        <v>15</v>
      </c>
      <c r="F11" s="8">
        <v>2133</v>
      </c>
      <c r="G11" s="8">
        <v>2304.3000000000002</v>
      </c>
      <c r="H11" s="30">
        <f t="shared" si="0"/>
        <v>1.6417273653138869E-4</v>
      </c>
    </row>
    <row r="12" spans="1:8" x14ac:dyDescent="0.35">
      <c r="A12" s="45" t="s">
        <v>275</v>
      </c>
      <c r="B12" s="45"/>
      <c r="C12" s="6">
        <v>1037739085636</v>
      </c>
      <c r="D12" s="7" t="s">
        <v>16</v>
      </c>
      <c r="E12" s="7" t="s">
        <v>17</v>
      </c>
      <c r="F12" s="8">
        <v>167103</v>
      </c>
      <c r="G12" s="8">
        <v>175227.5</v>
      </c>
      <c r="H12" s="30">
        <f t="shared" si="0"/>
        <v>1.2484302473876626E-2</v>
      </c>
    </row>
    <row r="13" spans="1:8" x14ac:dyDescent="0.35">
      <c r="A13" s="45" t="s">
        <v>275</v>
      </c>
      <c r="B13" s="45"/>
      <c r="C13" s="6">
        <v>1037739085636</v>
      </c>
      <c r="D13" s="7" t="s">
        <v>18</v>
      </c>
      <c r="E13" s="7" t="s">
        <v>19</v>
      </c>
      <c r="F13" s="8">
        <v>69050</v>
      </c>
      <c r="G13" s="8">
        <v>71316.2</v>
      </c>
      <c r="H13" s="30">
        <f t="shared" si="0"/>
        <v>5.0810118964630564E-3</v>
      </c>
    </row>
    <row r="14" spans="1:8" x14ac:dyDescent="0.35">
      <c r="A14" s="45" t="s">
        <v>275</v>
      </c>
      <c r="B14" s="45"/>
      <c r="C14" s="6">
        <v>1037739085636</v>
      </c>
      <c r="D14" s="7" t="s">
        <v>20</v>
      </c>
      <c r="E14" s="7" t="s">
        <v>21</v>
      </c>
      <c r="F14" s="8">
        <v>57456</v>
      </c>
      <c r="G14" s="8">
        <v>60768.3</v>
      </c>
      <c r="H14" s="30">
        <f t="shared" si="0"/>
        <v>4.3295135639284761E-3</v>
      </c>
    </row>
    <row r="15" spans="1:8" x14ac:dyDescent="0.35">
      <c r="A15" s="45" t="s">
        <v>275</v>
      </c>
      <c r="B15" s="45"/>
      <c r="C15" s="6">
        <v>1037739085636</v>
      </c>
      <c r="D15" s="7" t="s">
        <v>22</v>
      </c>
      <c r="E15" s="7" t="s">
        <v>23</v>
      </c>
      <c r="F15" s="8">
        <v>52800</v>
      </c>
      <c r="G15" s="8">
        <v>53299</v>
      </c>
      <c r="H15" s="30">
        <f t="shared" si="0"/>
        <v>3.7973539401928939E-3</v>
      </c>
    </row>
    <row r="16" spans="1:8" x14ac:dyDescent="0.35">
      <c r="A16" s="45" t="s">
        <v>275</v>
      </c>
      <c r="B16" s="45"/>
      <c r="C16" s="6">
        <v>1037739085636</v>
      </c>
      <c r="D16" s="7" t="s">
        <v>171</v>
      </c>
      <c r="E16" s="7" t="s">
        <v>172</v>
      </c>
      <c r="F16" s="8">
        <v>1000</v>
      </c>
      <c r="G16" s="8">
        <v>411.5</v>
      </c>
      <c r="H16" s="30">
        <f t="shared" si="0"/>
        <v>2.9317832349375707E-5</v>
      </c>
    </row>
    <row r="17" spans="1:8" x14ac:dyDescent="0.35">
      <c r="A17" s="45" t="s">
        <v>275</v>
      </c>
      <c r="B17" s="45"/>
      <c r="C17" s="6">
        <v>1037739085636</v>
      </c>
      <c r="D17" s="7" t="s">
        <v>24</v>
      </c>
      <c r="E17" s="7" t="s">
        <v>25</v>
      </c>
      <c r="F17" s="8">
        <v>4000</v>
      </c>
      <c r="G17" s="8">
        <v>5229.3999999999996</v>
      </c>
      <c r="H17" s="30">
        <f t="shared" si="0"/>
        <v>3.7257514577843331E-4</v>
      </c>
    </row>
    <row r="18" spans="1:8" x14ac:dyDescent="0.35">
      <c r="A18" s="47" t="s">
        <v>26</v>
      </c>
      <c r="B18" s="47"/>
      <c r="C18" s="5"/>
      <c r="D18" s="5"/>
      <c r="E18" s="5"/>
      <c r="F18" s="5"/>
      <c r="G18" s="12">
        <v>74759.3</v>
      </c>
      <c r="H18" s="31">
        <f t="shared" si="0"/>
        <v>5.3263198638072501E-3</v>
      </c>
    </row>
    <row r="19" spans="1:8" x14ac:dyDescent="0.35">
      <c r="A19" s="48" t="s">
        <v>276</v>
      </c>
      <c r="B19" s="48"/>
      <c r="C19" s="6">
        <v>1027700505348</v>
      </c>
      <c r="D19" s="7" t="s">
        <v>27</v>
      </c>
      <c r="E19" s="7" t="s">
        <v>28</v>
      </c>
      <c r="F19" s="8">
        <v>43637</v>
      </c>
      <c r="G19" s="8">
        <v>44526.8</v>
      </c>
      <c r="H19" s="30">
        <f t="shared" si="0"/>
        <v>3.1723675758303337E-3</v>
      </c>
    </row>
    <row r="20" spans="1:8" x14ac:dyDescent="0.35">
      <c r="A20" s="48" t="s">
        <v>277</v>
      </c>
      <c r="B20" s="48"/>
      <c r="C20" s="40">
        <v>1025002870837</v>
      </c>
      <c r="D20" s="7" t="s">
        <v>29</v>
      </c>
      <c r="E20" s="7" t="s">
        <v>30</v>
      </c>
      <c r="F20" s="8">
        <v>30000</v>
      </c>
      <c r="G20" s="8">
        <v>30232.5</v>
      </c>
      <c r="H20" s="30">
        <f t="shared" si="0"/>
        <v>2.1539522879769164E-3</v>
      </c>
    </row>
    <row r="21" spans="1:8" x14ac:dyDescent="0.35">
      <c r="A21" s="47" t="s">
        <v>31</v>
      </c>
      <c r="B21" s="47"/>
      <c r="C21" s="5"/>
      <c r="D21" s="5"/>
      <c r="E21" s="5"/>
      <c r="F21" s="5"/>
      <c r="G21" s="12">
        <v>6957115.7000000002</v>
      </c>
      <c r="H21" s="31">
        <f t="shared" si="0"/>
        <v>0.49566841246126275</v>
      </c>
    </row>
    <row r="22" spans="1:8" x14ac:dyDescent="0.35">
      <c r="A22" s="45" t="s">
        <v>173</v>
      </c>
      <c r="B22" s="45"/>
      <c r="C22" s="6">
        <v>1197746000000</v>
      </c>
      <c r="D22" s="7" t="s">
        <v>174</v>
      </c>
      <c r="E22" s="7" t="s">
        <v>175</v>
      </c>
      <c r="F22" s="8">
        <v>1368</v>
      </c>
      <c r="G22" s="8">
        <v>1449.3</v>
      </c>
      <c r="H22" s="30">
        <f t="shared" si="0"/>
        <v>1.0325719179574779E-4</v>
      </c>
    </row>
    <row r="23" spans="1:8" x14ac:dyDescent="0.35">
      <c r="A23" s="45" t="s">
        <v>173</v>
      </c>
      <c r="B23" s="45"/>
      <c r="C23" s="6">
        <v>1197746000000</v>
      </c>
      <c r="D23" s="7" t="s">
        <v>176</v>
      </c>
      <c r="E23" s="7" t="s">
        <v>177</v>
      </c>
      <c r="F23" s="8">
        <v>100000</v>
      </c>
      <c r="G23" s="8">
        <v>105768</v>
      </c>
      <c r="H23" s="30">
        <f t="shared" si="0"/>
        <v>7.5355734919289666E-3</v>
      </c>
    </row>
    <row r="24" spans="1:8" x14ac:dyDescent="0.35">
      <c r="A24" s="45" t="s">
        <v>173</v>
      </c>
      <c r="B24" s="45"/>
      <c r="C24" s="6">
        <v>1197746000000</v>
      </c>
      <c r="D24" s="7" t="s">
        <v>178</v>
      </c>
      <c r="E24" s="7" t="s">
        <v>179</v>
      </c>
      <c r="F24" s="8">
        <v>110316</v>
      </c>
      <c r="G24" s="8">
        <v>111719.2</v>
      </c>
      <c r="H24" s="30">
        <f t="shared" si="0"/>
        <v>7.9595741817894885E-3</v>
      </c>
    </row>
    <row r="25" spans="1:8" x14ac:dyDescent="0.35">
      <c r="A25" s="45" t="s">
        <v>173</v>
      </c>
      <c r="B25" s="45"/>
      <c r="C25" s="6">
        <v>1197746000000</v>
      </c>
      <c r="D25" s="7" t="s">
        <v>180</v>
      </c>
      <c r="E25" s="7" t="s">
        <v>181</v>
      </c>
      <c r="F25" s="8">
        <v>10058</v>
      </c>
      <c r="G25" s="8">
        <v>10714.3</v>
      </c>
      <c r="H25" s="30">
        <f t="shared" si="0"/>
        <v>7.6335370872640616E-4</v>
      </c>
    </row>
    <row r="26" spans="1:8" x14ac:dyDescent="0.35">
      <c r="A26" s="45" t="s">
        <v>173</v>
      </c>
      <c r="B26" s="45"/>
      <c r="C26" s="6">
        <v>1197746000000</v>
      </c>
      <c r="D26" s="7" t="s">
        <v>182</v>
      </c>
      <c r="E26" s="7" t="s">
        <v>183</v>
      </c>
      <c r="F26" s="8">
        <v>5101</v>
      </c>
      <c r="G26" s="8">
        <v>5423.1</v>
      </c>
      <c r="H26" s="30">
        <f t="shared" si="0"/>
        <v>3.8637554462673005E-4</v>
      </c>
    </row>
    <row r="27" spans="1:8" x14ac:dyDescent="0.35">
      <c r="A27" s="45" t="s">
        <v>293</v>
      </c>
      <c r="B27" s="45"/>
      <c r="C27" s="6">
        <v>1097746772738</v>
      </c>
      <c r="D27" s="7" t="s">
        <v>184</v>
      </c>
      <c r="E27" s="7" t="s">
        <v>185</v>
      </c>
      <c r="F27" s="8">
        <v>6590</v>
      </c>
      <c r="G27" s="8">
        <v>7257.6</v>
      </c>
      <c r="H27" s="30">
        <f t="shared" si="0"/>
        <v>5.1707679236653501E-4</v>
      </c>
    </row>
    <row r="28" spans="1:8" x14ac:dyDescent="0.35">
      <c r="A28" s="45" t="s">
        <v>293</v>
      </c>
      <c r="B28" s="45"/>
      <c r="C28" s="6">
        <v>1097746772738</v>
      </c>
      <c r="D28" s="7" t="s">
        <v>186</v>
      </c>
      <c r="E28" s="7" t="s">
        <v>187</v>
      </c>
      <c r="F28" s="8">
        <v>29781</v>
      </c>
      <c r="G28" s="8">
        <v>31975.3</v>
      </c>
      <c r="H28" s="30">
        <f t="shared" si="0"/>
        <v>2.2781202544860098E-3</v>
      </c>
    </row>
    <row r="29" spans="1:8" x14ac:dyDescent="0.35">
      <c r="A29" s="45" t="s">
        <v>293</v>
      </c>
      <c r="B29" s="45"/>
      <c r="C29" s="6">
        <v>1097746772738</v>
      </c>
      <c r="D29" s="7" t="s">
        <v>188</v>
      </c>
      <c r="E29" s="7" t="s">
        <v>189</v>
      </c>
      <c r="F29" s="8">
        <v>13685</v>
      </c>
      <c r="G29" s="8">
        <v>14292.2</v>
      </c>
      <c r="H29" s="30">
        <f t="shared" si="0"/>
        <v>1.0182656707259964E-3</v>
      </c>
    </row>
    <row r="30" spans="1:8" x14ac:dyDescent="0.35">
      <c r="A30" s="45" t="s">
        <v>293</v>
      </c>
      <c r="B30" s="45"/>
      <c r="C30" s="6">
        <v>1097746772738</v>
      </c>
      <c r="D30" s="7" t="s">
        <v>190</v>
      </c>
      <c r="E30" s="7" t="s">
        <v>191</v>
      </c>
      <c r="F30" s="8">
        <v>39806</v>
      </c>
      <c r="G30" s="8">
        <v>42579.3</v>
      </c>
      <c r="H30" s="30">
        <f t="shared" si="0"/>
        <v>3.0336155017102627E-3</v>
      </c>
    </row>
    <row r="31" spans="1:8" x14ac:dyDescent="0.35">
      <c r="A31" s="45" t="s">
        <v>292</v>
      </c>
      <c r="B31" s="45"/>
      <c r="C31" s="6">
        <v>1027739609391</v>
      </c>
      <c r="D31" s="7" t="s">
        <v>192</v>
      </c>
      <c r="E31" s="7" t="s">
        <v>193</v>
      </c>
      <c r="F31" s="8">
        <v>18309</v>
      </c>
      <c r="G31" s="8">
        <v>18863.599999999999</v>
      </c>
      <c r="H31" s="30">
        <f t="shared" si="0"/>
        <v>1.3439607832458895E-3</v>
      </c>
    </row>
    <row r="32" spans="1:8" x14ac:dyDescent="0.35">
      <c r="A32" s="45" t="s">
        <v>292</v>
      </c>
      <c r="B32" s="45"/>
      <c r="C32" s="6">
        <v>1027739609391</v>
      </c>
      <c r="D32" s="7" t="s">
        <v>194</v>
      </c>
      <c r="E32" s="7" t="s">
        <v>195</v>
      </c>
      <c r="F32" s="8">
        <v>11744</v>
      </c>
      <c r="G32" s="8">
        <v>12126.1</v>
      </c>
      <c r="H32" s="30">
        <f t="shared" si="0"/>
        <v>8.6393916610392411E-4</v>
      </c>
    </row>
    <row r="33" spans="1:8" x14ac:dyDescent="0.35">
      <c r="A33" s="45" t="s">
        <v>278</v>
      </c>
      <c r="B33" s="45"/>
      <c r="C33" s="6">
        <v>1027700070518</v>
      </c>
      <c r="D33" s="7" t="s">
        <v>32</v>
      </c>
      <c r="E33" s="7" t="s">
        <v>33</v>
      </c>
      <c r="F33" s="8">
        <v>109624</v>
      </c>
      <c r="G33" s="8">
        <v>123044.2</v>
      </c>
      <c r="H33" s="30">
        <f t="shared" si="0"/>
        <v>8.7664379760949065E-3</v>
      </c>
    </row>
    <row r="34" spans="1:8" x14ac:dyDescent="0.35">
      <c r="A34" s="45" t="s">
        <v>278</v>
      </c>
      <c r="B34" s="45"/>
      <c r="C34" s="6">
        <v>1027700070518</v>
      </c>
      <c r="D34" s="7" t="s">
        <v>196</v>
      </c>
      <c r="E34" s="7" t="s">
        <v>197</v>
      </c>
      <c r="F34" s="8">
        <v>10683</v>
      </c>
      <c r="G34" s="8">
        <v>11983.3</v>
      </c>
      <c r="H34" s="30">
        <f t="shared" si="0"/>
        <v>8.5376520143930473E-4</v>
      </c>
    </row>
    <row r="35" spans="1:8" x14ac:dyDescent="0.35">
      <c r="A35" s="45" t="s">
        <v>279</v>
      </c>
      <c r="B35" s="45"/>
      <c r="C35" s="6">
        <v>1087746212388</v>
      </c>
      <c r="D35" s="7" t="s">
        <v>34</v>
      </c>
      <c r="E35" s="7" t="s">
        <v>35</v>
      </c>
      <c r="F35" s="8">
        <v>182000</v>
      </c>
      <c r="G35" s="8">
        <v>190978.1</v>
      </c>
      <c r="H35" s="30">
        <f t="shared" si="0"/>
        <v>1.3606473677283862E-2</v>
      </c>
    </row>
    <row r="36" spans="1:8" x14ac:dyDescent="0.35">
      <c r="A36" s="45" t="s">
        <v>279</v>
      </c>
      <c r="B36" s="45"/>
      <c r="C36" s="6">
        <v>1087746212388</v>
      </c>
      <c r="D36" s="7" t="s">
        <v>36</v>
      </c>
      <c r="E36" s="7" t="s">
        <v>37</v>
      </c>
      <c r="F36" s="8">
        <v>24600</v>
      </c>
      <c r="G36" s="8">
        <v>24374.9</v>
      </c>
      <c r="H36" s="30">
        <f t="shared" si="0"/>
        <v>1.7366202472242965E-3</v>
      </c>
    </row>
    <row r="37" spans="1:8" x14ac:dyDescent="0.35">
      <c r="A37" s="45" t="s">
        <v>279</v>
      </c>
      <c r="B37" s="45"/>
      <c r="C37" s="6">
        <v>1087746212388</v>
      </c>
      <c r="D37" s="7" t="s">
        <v>38</v>
      </c>
      <c r="E37" s="7" t="s">
        <v>39</v>
      </c>
      <c r="F37" s="8">
        <v>1100</v>
      </c>
      <c r="G37" s="8">
        <v>1176</v>
      </c>
      <c r="H37" s="30">
        <f t="shared" si="0"/>
        <v>8.3785591355688537E-5</v>
      </c>
    </row>
    <row r="38" spans="1:8" x14ac:dyDescent="0.35">
      <c r="A38" s="45" t="s">
        <v>279</v>
      </c>
      <c r="B38" s="45"/>
      <c r="C38" s="6">
        <v>1087746212388</v>
      </c>
      <c r="D38" s="7" t="s">
        <v>40</v>
      </c>
      <c r="E38" s="7" t="s">
        <v>41</v>
      </c>
      <c r="F38" s="8">
        <v>193011</v>
      </c>
      <c r="G38" s="8">
        <v>214010.6</v>
      </c>
      <c r="H38" s="30">
        <f t="shared" si="0"/>
        <v>1.5247452956960644E-2</v>
      </c>
    </row>
    <row r="39" spans="1:8" x14ac:dyDescent="0.35">
      <c r="A39" s="45" t="s">
        <v>280</v>
      </c>
      <c r="B39" s="45"/>
      <c r="C39" s="6">
        <v>1025501701686</v>
      </c>
      <c r="D39" s="7" t="s">
        <v>42</v>
      </c>
      <c r="E39" s="7" t="s">
        <v>43</v>
      </c>
      <c r="F39" s="8">
        <v>53160</v>
      </c>
      <c r="G39" s="8">
        <v>56280.5</v>
      </c>
      <c r="H39" s="30">
        <f t="shared" si="0"/>
        <v>4.009774638004956E-3</v>
      </c>
    </row>
    <row r="40" spans="1:8" x14ac:dyDescent="0.35">
      <c r="A40" s="45" t="s">
        <v>280</v>
      </c>
      <c r="B40" s="45"/>
      <c r="C40" s="6">
        <v>1025501701686</v>
      </c>
      <c r="D40" s="7" t="s">
        <v>44</v>
      </c>
      <c r="E40" s="7" t="s">
        <v>45</v>
      </c>
      <c r="F40" s="8">
        <v>145833</v>
      </c>
      <c r="G40" s="8">
        <v>155627.1</v>
      </c>
      <c r="H40" s="30">
        <f t="shared" si="0"/>
        <v>1.1087847452781357E-2</v>
      </c>
    </row>
    <row r="41" spans="1:8" x14ac:dyDescent="0.35">
      <c r="A41" s="45" t="s">
        <v>280</v>
      </c>
      <c r="B41" s="45"/>
      <c r="C41" s="6">
        <v>1025501701686</v>
      </c>
      <c r="D41" s="7" t="s">
        <v>198</v>
      </c>
      <c r="E41" s="7" t="s">
        <v>199</v>
      </c>
      <c r="F41" s="8">
        <v>144213</v>
      </c>
      <c r="G41" s="8">
        <v>148607.20000000001</v>
      </c>
      <c r="H41" s="30">
        <f t="shared" si="0"/>
        <v>1.0587705894313843E-2</v>
      </c>
    </row>
    <row r="42" spans="1:8" x14ac:dyDescent="0.35">
      <c r="A42" s="45" t="s">
        <v>280</v>
      </c>
      <c r="B42" s="45"/>
      <c r="C42" s="6">
        <v>1025501701686</v>
      </c>
      <c r="D42" s="7" t="s">
        <v>200</v>
      </c>
      <c r="E42" s="7" t="s">
        <v>201</v>
      </c>
      <c r="F42" s="8">
        <v>9400</v>
      </c>
      <c r="G42" s="8">
        <v>10036.9</v>
      </c>
      <c r="H42" s="30">
        <f t="shared" si="0"/>
        <v>7.1509149819550194E-4</v>
      </c>
    </row>
    <row r="43" spans="1:8" x14ac:dyDescent="0.35">
      <c r="A43" s="45" t="s">
        <v>281</v>
      </c>
      <c r="B43" s="45"/>
      <c r="C43" s="6">
        <v>1027700167110</v>
      </c>
      <c r="D43" s="7" t="s">
        <v>202</v>
      </c>
      <c r="E43" s="7" t="s">
        <v>203</v>
      </c>
      <c r="F43" s="8">
        <v>20000</v>
      </c>
      <c r="G43" s="8">
        <v>21293</v>
      </c>
      <c r="H43" s="30">
        <f t="shared" si="0"/>
        <v>1.5170464257964931E-3</v>
      </c>
    </row>
    <row r="44" spans="1:8" x14ac:dyDescent="0.35">
      <c r="A44" s="45" t="s">
        <v>281</v>
      </c>
      <c r="B44" s="45"/>
      <c r="C44" s="6">
        <v>1027700167110</v>
      </c>
      <c r="D44" s="7" t="s">
        <v>204</v>
      </c>
      <c r="E44" s="7" t="s">
        <v>205</v>
      </c>
      <c r="F44" s="8">
        <v>259999</v>
      </c>
      <c r="G44" s="8">
        <v>262734.2</v>
      </c>
      <c r="H44" s="30">
        <f t="shared" si="0"/>
        <v>1.8718826799629034E-2</v>
      </c>
    </row>
    <row r="45" spans="1:8" x14ac:dyDescent="0.35">
      <c r="A45" s="45" t="s">
        <v>281</v>
      </c>
      <c r="B45" s="45"/>
      <c r="C45" s="6">
        <v>1027700167110</v>
      </c>
      <c r="D45" s="7" t="s">
        <v>206</v>
      </c>
      <c r="E45" s="7" t="s">
        <v>207</v>
      </c>
      <c r="F45" s="8">
        <v>73867</v>
      </c>
      <c r="G45" s="8">
        <v>75770.600000000006</v>
      </c>
      <c r="H45" s="30">
        <f t="shared" si="0"/>
        <v>5.3983711975980732E-3</v>
      </c>
    </row>
    <row r="46" spans="1:8" x14ac:dyDescent="0.35">
      <c r="A46" s="45" t="s">
        <v>281</v>
      </c>
      <c r="B46" s="45"/>
      <c r="C46" s="6">
        <v>1027700167110</v>
      </c>
      <c r="D46" s="7" t="s">
        <v>46</v>
      </c>
      <c r="E46" s="7" t="s">
        <v>47</v>
      </c>
      <c r="F46" s="8">
        <v>203141</v>
      </c>
      <c r="G46" s="8">
        <v>210874.6</v>
      </c>
      <c r="H46" s="30">
        <f t="shared" si="0"/>
        <v>1.5024024713345475E-2</v>
      </c>
    </row>
    <row r="47" spans="1:8" x14ac:dyDescent="0.35">
      <c r="A47" s="45" t="s">
        <v>281</v>
      </c>
      <c r="B47" s="45"/>
      <c r="C47" s="6">
        <v>1027700167110</v>
      </c>
      <c r="D47" s="7" t="s">
        <v>208</v>
      </c>
      <c r="E47" s="7" t="s">
        <v>209</v>
      </c>
      <c r="F47" s="8">
        <v>82895</v>
      </c>
      <c r="G47" s="8">
        <v>87518.9</v>
      </c>
      <c r="H47" s="30">
        <f t="shared" si="0"/>
        <v>6.2353935300164705E-3</v>
      </c>
    </row>
    <row r="48" spans="1:8" x14ac:dyDescent="0.35">
      <c r="A48" s="45" t="s">
        <v>281</v>
      </c>
      <c r="B48" s="45"/>
      <c r="C48" s="6">
        <v>1027700167110</v>
      </c>
      <c r="D48" s="7" t="s">
        <v>210</v>
      </c>
      <c r="E48" s="7" t="s">
        <v>211</v>
      </c>
      <c r="F48" s="8">
        <v>80837</v>
      </c>
      <c r="G48" s="8">
        <v>85715.5</v>
      </c>
      <c r="H48" s="30">
        <f t="shared" si="0"/>
        <v>6.1069080406875179E-3</v>
      </c>
    </row>
    <row r="49" spans="1:8" x14ac:dyDescent="0.35">
      <c r="A49" s="45" t="s">
        <v>281</v>
      </c>
      <c r="B49" s="45"/>
      <c r="C49" s="6">
        <v>1027700167110</v>
      </c>
      <c r="D49" s="7" t="s">
        <v>48</v>
      </c>
      <c r="E49" s="7" t="s">
        <v>49</v>
      </c>
      <c r="F49" s="8">
        <v>57050</v>
      </c>
      <c r="G49" s="8">
        <v>63756.2</v>
      </c>
      <c r="H49" s="30">
        <f t="shared" si="0"/>
        <v>4.5423902377479163E-3</v>
      </c>
    </row>
    <row r="50" spans="1:8" x14ac:dyDescent="0.35">
      <c r="A50" s="45" t="s">
        <v>282</v>
      </c>
      <c r="B50" s="45"/>
      <c r="C50" s="6">
        <v>1027739407189</v>
      </c>
      <c r="D50" s="7" t="s">
        <v>212</v>
      </c>
      <c r="E50" s="7" t="s">
        <v>213</v>
      </c>
      <c r="F50" s="8">
        <v>2834</v>
      </c>
      <c r="G50" s="8">
        <v>3230.4</v>
      </c>
      <c r="H50" s="30">
        <f t="shared" si="0"/>
        <v>2.301538897239934E-4</v>
      </c>
    </row>
    <row r="51" spans="1:8" x14ac:dyDescent="0.35">
      <c r="A51" s="45" t="s">
        <v>282</v>
      </c>
      <c r="B51" s="45"/>
      <c r="C51" s="6">
        <v>1027739407189</v>
      </c>
      <c r="D51" s="7" t="s">
        <v>50</v>
      </c>
      <c r="E51" s="7" t="s">
        <v>51</v>
      </c>
      <c r="F51" s="8">
        <v>15000</v>
      </c>
      <c r="G51" s="8">
        <v>14690.7</v>
      </c>
      <c r="H51" s="30">
        <f t="shared" si="0"/>
        <v>1.0466573018103858E-3</v>
      </c>
    </row>
    <row r="52" spans="1:8" x14ac:dyDescent="0.35">
      <c r="A52" s="45" t="s">
        <v>282</v>
      </c>
      <c r="B52" s="45"/>
      <c r="C52" s="6">
        <v>1027739407189</v>
      </c>
      <c r="D52" s="7" t="s">
        <v>52</v>
      </c>
      <c r="E52" s="7" t="s">
        <v>53</v>
      </c>
      <c r="F52" s="8">
        <v>8005</v>
      </c>
      <c r="G52" s="8">
        <v>8384.6</v>
      </c>
      <c r="H52" s="30">
        <f t="shared" si="0"/>
        <v>5.9737131741573646E-4</v>
      </c>
    </row>
    <row r="53" spans="1:8" x14ac:dyDescent="0.35">
      <c r="A53" s="45" t="s">
        <v>282</v>
      </c>
      <c r="B53" s="45"/>
      <c r="C53" s="6">
        <v>1027739407189</v>
      </c>
      <c r="D53" s="7" t="s">
        <v>54</v>
      </c>
      <c r="E53" s="7" t="s">
        <v>55</v>
      </c>
      <c r="F53" s="8">
        <v>10000</v>
      </c>
      <c r="G53" s="8">
        <v>10545.2</v>
      </c>
      <c r="H53" s="30">
        <f t="shared" si="0"/>
        <v>7.5130596765646837E-4</v>
      </c>
    </row>
    <row r="54" spans="1:8" x14ac:dyDescent="0.35">
      <c r="A54" s="45" t="s">
        <v>282</v>
      </c>
      <c r="B54" s="45"/>
      <c r="C54" s="6">
        <v>1027739407189</v>
      </c>
      <c r="D54" s="7" t="s">
        <v>56</v>
      </c>
      <c r="E54" s="7" t="s">
        <v>57</v>
      </c>
      <c r="F54" s="8">
        <v>470029</v>
      </c>
      <c r="G54" s="8">
        <v>489859.5</v>
      </c>
      <c r="H54" s="30">
        <f t="shared" si="0"/>
        <v>3.4900652966583255E-2</v>
      </c>
    </row>
    <row r="55" spans="1:8" x14ac:dyDescent="0.35">
      <c r="A55" s="45" t="s">
        <v>282</v>
      </c>
      <c r="B55" s="45"/>
      <c r="C55" s="6">
        <v>1027739407189</v>
      </c>
      <c r="D55" s="7" t="s">
        <v>214</v>
      </c>
      <c r="E55" s="7" t="s">
        <v>215</v>
      </c>
      <c r="F55" s="8">
        <v>2400</v>
      </c>
      <c r="G55" s="8">
        <v>2741.7</v>
      </c>
      <c r="H55" s="30">
        <f t="shared" si="0"/>
        <v>1.9533584678562181E-4</v>
      </c>
    </row>
    <row r="56" spans="1:8" x14ac:dyDescent="0.35">
      <c r="A56" s="45" t="s">
        <v>282</v>
      </c>
      <c r="B56" s="45"/>
      <c r="C56" s="6">
        <v>1027739407189</v>
      </c>
      <c r="D56" s="7" t="s">
        <v>58</v>
      </c>
      <c r="E56" s="7" t="s">
        <v>59</v>
      </c>
      <c r="F56" s="8">
        <v>35000</v>
      </c>
      <c r="G56" s="8">
        <v>36282.400000000001</v>
      </c>
      <c r="H56" s="30">
        <f t="shared" si="0"/>
        <v>2.5849849828262191E-3</v>
      </c>
    </row>
    <row r="57" spans="1:8" x14ac:dyDescent="0.35">
      <c r="A57" s="45" t="s">
        <v>282</v>
      </c>
      <c r="B57" s="45"/>
      <c r="C57" s="6">
        <v>1027739407189</v>
      </c>
      <c r="D57" s="7" t="s">
        <v>216</v>
      </c>
      <c r="E57" s="7" t="s">
        <v>217</v>
      </c>
      <c r="F57" s="8">
        <v>116000</v>
      </c>
      <c r="G57" s="8">
        <v>117670.39999999999</v>
      </c>
      <c r="H57" s="30">
        <f t="shared" si="0"/>
        <v>8.3835748716500104E-3</v>
      </c>
    </row>
    <row r="58" spans="1:8" x14ac:dyDescent="0.35">
      <c r="A58" s="45" t="s">
        <v>282</v>
      </c>
      <c r="B58" s="45"/>
      <c r="C58" s="6">
        <v>1027739407189</v>
      </c>
      <c r="D58" s="7" t="s">
        <v>218</v>
      </c>
      <c r="E58" s="7" t="s">
        <v>219</v>
      </c>
      <c r="F58" s="8">
        <v>170076</v>
      </c>
      <c r="G58" s="8">
        <v>182163.3</v>
      </c>
      <c r="H58" s="30">
        <f t="shared" si="0"/>
        <v>1.2978452222622191E-2</v>
      </c>
    </row>
    <row r="59" spans="1:8" x14ac:dyDescent="0.35">
      <c r="A59" s="45" t="s">
        <v>283</v>
      </c>
      <c r="B59" s="45"/>
      <c r="C59" s="6">
        <v>1027700262270</v>
      </c>
      <c r="D59" s="7" t="s">
        <v>60</v>
      </c>
      <c r="E59" s="7" t="s">
        <v>61</v>
      </c>
      <c r="F59" s="8">
        <v>33268</v>
      </c>
      <c r="G59" s="8">
        <v>3413.3</v>
      </c>
      <c r="H59" s="30">
        <f t="shared" si="0"/>
        <v>2.4318482905983987E-4</v>
      </c>
    </row>
    <row r="60" spans="1:8" x14ac:dyDescent="0.35">
      <c r="A60" s="45" t="s">
        <v>283</v>
      </c>
      <c r="B60" s="45"/>
      <c r="C60" s="6">
        <v>1027700262270</v>
      </c>
      <c r="D60" s="7" t="s">
        <v>62</v>
      </c>
      <c r="E60" s="7" t="s">
        <v>63</v>
      </c>
      <c r="F60" s="8">
        <v>41220</v>
      </c>
      <c r="G60" s="8">
        <v>41172.6</v>
      </c>
      <c r="H60" s="30">
        <f t="shared" si="0"/>
        <v>2.9333934002136238E-3</v>
      </c>
    </row>
    <row r="61" spans="1:8" x14ac:dyDescent="0.35">
      <c r="A61" s="45" t="s">
        <v>283</v>
      </c>
      <c r="B61" s="45"/>
      <c r="C61" s="6">
        <v>1027700262270</v>
      </c>
      <c r="D61" s="7" t="s">
        <v>220</v>
      </c>
      <c r="E61" s="7" t="s">
        <v>221</v>
      </c>
      <c r="F61" s="8">
        <v>16007</v>
      </c>
      <c r="G61" s="8">
        <v>16587.7</v>
      </c>
      <c r="H61" s="30">
        <f t="shared" si="0"/>
        <v>1.1818114402472404E-3</v>
      </c>
    </row>
    <row r="62" spans="1:8" x14ac:dyDescent="0.35">
      <c r="A62" s="45" t="s">
        <v>283</v>
      </c>
      <c r="B62" s="45"/>
      <c r="C62" s="6">
        <v>1027700262270</v>
      </c>
      <c r="D62" s="7" t="s">
        <v>222</v>
      </c>
      <c r="E62" s="7" t="s">
        <v>223</v>
      </c>
      <c r="F62" s="8">
        <v>3900</v>
      </c>
      <c r="G62" s="8">
        <v>3904</v>
      </c>
      <c r="H62" s="30">
        <f t="shared" si="0"/>
        <v>2.7814536450051705E-4</v>
      </c>
    </row>
    <row r="63" spans="1:8" x14ac:dyDescent="0.35">
      <c r="A63" s="45" t="s">
        <v>283</v>
      </c>
      <c r="B63" s="45"/>
      <c r="C63" s="6">
        <v>1027700262270</v>
      </c>
      <c r="D63" s="7" t="s">
        <v>64</v>
      </c>
      <c r="E63" s="7" t="s">
        <v>65</v>
      </c>
      <c r="F63" s="8">
        <v>3202</v>
      </c>
      <c r="G63" s="8">
        <v>3316.3</v>
      </c>
      <c r="H63" s="30">
        <f t="shared" si="0"/>
        <v>2.3627394269801864E-4</v>
      </c>
    </row>
    <row r="64" spans="1:8" x14ac:dyDescent="0.35">
      <c r="A64" s="45" t="s">
        <v>283</v>
      </c>
      <c r="B64" s="45"/>
      <c r="C64" s="6">
        <v>1027700262270</v>
      </c>
      <c r="D64" s="7" t="s">
        <v>66</v>
      </c>
      <c r="E64" s="7" t="s">
        <v>67</v>
      </c>
      <c r="F64" s="8">
        <v>157695</v>
      </c>
      <c r="G64" s="8">
        <v>156160.6</v>
      </c>
      <c r="H64" s="30">
        <f t="shared" si="0"/>
        <v>1.1125857327771374E-2</v>
      </c>
    </row>
    <row r="65" spans="1:8" x14ac:dyDescent="0.35">
      <c r="A65" s="45" t="s">
        <v>283</v>
      </c>
      <c r="B65" s="45"/>
      <c r="C65" s="6">
        <v>1027700262270</v>
      </c>
      <c r="D65" s="7" t="s">
        <v>224</v>
      </c>
      <c r="E65" s="7" t="s">
        <v>225</v>
      </c>
      <c r="F65" s="8">
        <v>148092</v>
      </c>
      <c r="G65" s="8">
        <v>148503.70000000001</v>
      </c>
      <c r="H65" s="30">
        <f t="shared" si="0"/>
        <v>1.0580331907319527E-2</v>
      </c>
    </row>
    <row r="66" spans="1:8" x14ac:dyDescent="0.35">
      <c r="A66" s="45" t="s">
        <v>283</v>
      </c>
      <c r="B66" s="45"/>
      <c r="C66" s="6">
        <v>1027700262270</v>
      </c>
      <c r="D66" s="7" t="s">
        <v>226</v>
      </c>
      <c r="E66" s="7" t="s">
        <v>227</v>
      </c>
      <c r="F66" s="8">
        <v>106156</v>
      </c>
      <c r="G66" s="8">
        <v>106791.9</v>
      </c>
      <c r="H66" s="30">
        <f t="shared" si="0"/>
        <v>7.6085225284843148E-3</v>
      </c>
    </row>
    <row r="67" spans="1:8" x14ac:dyDescent="0.35">
      <c r="A67" s="45" t="s">
        <v>283</v>
      </c>
      <c r="B67" s="45"/>
      <c r="C67" s="6">
        <v>1027700262270</v>
      </c>
      <c r="D67" s="7" t="s">
        <v>228</v>
      </c>
      <c r="E67" s="7" t="s">
        <v>229</v>
      </c>
      <c r="F67" s="8">
        <v>6200</v>
      </c>
      <c r="G67" s="8">
        <v>6205.6</v>
      </c>
      <c r="H67" s="30">
        <f t="shared" si="0"/>
        <v>4.4212573615379322E-4</v>
      </c>
    </row>
    <row r="68" spans="1:8" x14ac:dyDescent="0.35">
      <c r="A68" s="45" t="s">
        <v>294</v>
      </c>
      <c r="B68" s="45"/>
      <c r="C68" s="7" t="s">
        <v>230</v>
      </c>
      <c r="D68" s="7" t="s">
        <v>231</v>
      </c>
      <c r="E68" s="7" t="s">
        <v>232</v>
      </c>
      <c r="F68" s="8">
        <v>14584</v>
      </c>
      <c r="G68" s="8">
        <v>15652.6</v>
      </c>
      <c r="H68" s="30">
        <f t="shared" si="0"/>
        <v>1.1151890707942606E-3</v>
      </c>
    </row>
    <row r="69" spans="1:8" x14ac:dyDescent="0.35">
      <c r="A69" s="45" t="s">
        <v>294</v>
      </c>
      <c r="B69" s="45"/>
      <c r="C69" s="7" t="s">
        <v>230</v>
      </c>
      <c r="D69" s="7" t="s">
        <v>233</v>
      </c>
      <c r="E69" s="7" t="s">
        <v>234</v>
      </c>
      <c r="F69" s="8">
        <v>78847</v>
      </c>
      <c r="G69" s="8">
        <v>81601.899999999994</v>
      </c>
      <c r="H69" s="30">
        <f t="shared" si="0"/>
        <v>5.8138294619453738E-3</v>
      </c>
    </row>
    <row r="70" spans="1:8" x14ac:dyDescent="0.35">
      <c r="A70" s="45" t="s">
        <v>294</v>
      </c>
      <c r="B70" s="45"/>
      <c r="C70" s="7" t="s">
        <v>230</v>
      </c>
      <c r="D70" s="7" t="s">
        <v>235</v>
      </c>
      <c r="E70" s="7" t="s">
        <v>236</v>
      </c>
      <c r="F70" s="8">
        <v>17900</v>
      </c>
      <c r="G70" s="8">
        <v>18053.900000000001</v>
      </c>
      <c r="H70" s="30">
        <f t="shared" si="0"/>
        <v>1.2862726936874705E-3</v>
      </c>
    </row>
    <row r="71" spans="1:8" x14ac:dyDescent="0.35">
      <c r="A71" s="45" t="s">
        <v>284</v>
      </c>
      <c r="B71" s="45"/>
      <c r="C71" s="6">
        <v>1027700049486</v>
      </c>
      <c r="D71" s="7" t="s">
        <v>68</v>
      </c>
      <c r="E71" s="7" t="s">
        <v>69</v>
      </c>
      <c r="F71" s="8">
        <v>60669</v>
      </c>
      <c r="G71" s="8">
        <v>69500.600000000006</v>
      </c>
      <c r="H71" s="30">
        <f t="shared" ref="H71:H134" si="1">G71/$G$154</f>
        <v>4.9516572028700401E-3</v>
      </c>
    </row>
    <row r="72" spans="1:8" x14ac:dyDescent="0.35">
      <c r="A72" s="45" t="s">
        <v>284</v>
      </c>
      <c r="B72" s="45"/>
      <c r="C72" s="6">
        <v>1027700049486</v>
      </c>
      <c r="D72" s="7" t="s">
        <v>70</v>
      </c>
      <c r="E72" s="7" t="s">
        <v>71</v>
      </c>
      <c r="F72" s="8">
        <v>6079</v>
      </c>
      <c r="G72" s="8">
        <v>6609</v>
      </c>
      <c r="H72" s="30">
        <f t="shared" si="1"/>
        <v>4.7086647386883123E-4</v>
      </c>
    </row>
    <row r="73" spans="1:8" x14ac:dyDescent="0.35">
      <c r="A73" s="45" t="s">
        <v>284</v>
      </c>
      <c r="B73" s="45"/>
      <c r="C73" s="6">
        <v>1027700049486</v>
      </c>
      <c r="D73" s="7" t="s">
        <v>72</v>
      </c>
      <c r="E73" s="7" t="s">
        <v>73</v>
      </c>
      <c r="F73" s="8">
        <v>50000</v>
      </c>
      <c r="G73" s="8">
        <v>51715.5</v>
      </c>
      <c r="H73" s="30">
        <f t="shared" si="1"/>
        <v>3.684535501492441E-3</v>
      </c>
    </row>
    <row r="74" spans="1:8" x14ac:dyDescent="0.35">
      <c r="A74" s="45" t="s">
        <v>284</v>
      </c>
      <c r="B74" s="45"/>
      <c r="C74" s="6">
        <v>1027700049486</v>
      </c>
      <c r="D74" s="7" t="s">
        <v>74</v>
      </c>
      <c r="E74" s="7" t="s">
        <v>75</v>
      </c>
      <c r="F74" s="8">
        <v>11577</v>
      </c>
      <c r="G74" s="8">
        <v>12696.1</v>
      </c>
      <c r="H74" s="30">
        <f t="shared" si="1"/>
        <v>9.0454952926101808E-4</v>
      </c>
    </row>
    <row r="75" spans="1:8" x14ac:dyDescent="0.35">
      <c r="A75" s="45" t="s">
        <v>284</v>
      </c>
      <c r="B75" s="45"/>
      <c r="C75" s="6">
        <v>1027700049486</v>
      </c>
      <c r="D75" s="7" t="s">
        <v>76</v>
      </c>
      <c r="E75" s="7" t="s">
        <v>77</v>
      </c>
      <c r="F75" s="8">
        <v>42093</v>
      </c>
      <c r="G75" s="8">
        <v>44129</v>
      </c>
      <c r="H75" s="30">
        <f t="shared" si="1"/>
        <v>3.1440258171217513E-3</v>
      </c>
    </row>
    <row r="76" spans="1:8" x14ac:dyDescent="0.35">
      <c r="A76" s="45" t="s">
        <v>284</v>
      </c>
      <c r="B76" s="45"/>
      <c r="C76" s="6">
        <v>1027700049486</v>
      </c>
      <c r="D76" s="7" t="s">
        <v>78</v>
      </c>
      <c r="E76" s="7" t="s">
        <v>79</v>
      </c>
      <c r="F76" s="8">
        <v>6500</v>
      </c>
      <c r="G76" s="8">
        <v>6702.9</v>
      </c>
      <c r="H76" s="30">
        <f t="shared" si="1"/>
        <v>4.7755649685207876E-4</v>
      </c>
    </row>
    <row r="77" spans="1:8" x14ac:dyDescent="0.35">
      <c r="A77" s="45" t="s">
        <v>284</v>
      </c>
      <c r="B77" s="45"/>
      <c r="C77" s="6">
        <v>1027700049486</v>
      </c>
      <c r="D77" s="7" t="s">
        <v>237</v>
      </c>
      <c r="E77" s="7" t="s">
        <v>238</v>
      </c>
      <c r="F77" s="8">
        <v>3975</v>
      </c>
      <c r="G77" s="8">
        <v>4289.5</v>
      </c>
      <c r="H77" s="30">
        <f t="shared" si="1"/>
        <v>3.0561079431992006E-4</v>
      </c>
    </row>
    <row r="78" spans="1:8" x14ac:dyDescent="0.35">
      <c r="A78" s="45" t="s">
        <v>284</v>
      </c>
      <c r="B78" s="45"/>
      <c r="C78" s="6">
        <v>1027700049486</v>
      </c>
      <c r="D78" s="7" t="s">
        <v>80</v>
      </c>
      <c r="E78" s="7" t="s">
        <v>81</v>
      </c>
      <c r="F78" s="8">
        <v>36716</v>
      </c>
      <c r="G78" s="8">
        <v>38144.6</v>
      </c>
      <c r="H78" s="30">
        <f t="shared" si="1"/>
        <v>2.7176597517229563E-3</v>
      </c>
    </row>
    <row r="79" spans="1:8" x14ac:dyDescent="0.35">
      <c r="A79" s="45" t="s">
        <v>284</v>
      </c>
      <c r="B79" s="45"/>
      <c r="C79" s="6">
        <v>1027700049486</v>
      </c>
      <c r="D79" s="7" t="s">
        <v>82</v>
      </c>
      <c r="E79" s="7" t="s">
        <v>83</v>
      </c>
      <c r="F79" s="8">
        <v>21475</v>
      </c>
      <c r="G79" s="8">
        <v>23550.1</v>
      </c>
      <c r="H79" s="30">
        <f t="shared" si="1"/>
        <v>1.6778563392734697E-3</v>
      </c>
    </row>
    <row r="80" spans="1:8" x14ac:dyDescent="0.35">
      <c r="A80" s="45" t="s">
        <v>295</v>
      </c>
      <c r="B80" s="45"/>
      <c r="C80" s="6">
        <v>1020202555240</v>
      </c>
      <c r="D80" s="7" t="s">
        <v>239</v>
      </c>
      <c r="E80" s="7" t="s">
        <v>240</v>
      </c>
      <c r="F80" s="8">
        <v>24638</v>
      </c>
      <c r="G80" s="8">
        <v>26577.7</v>
      </c>
      <c r="H80" s="30">
        <f t="shared" si="1"/>
        <v>1.8935614892636762E-3</v>
      </c>
    </row>
    <row r="81" spans="1:8" x14ac:dyDescent="0.35">
      <c r="A81" s="45" t="s">
        <v>295</v>
      </c>
      <c r="B81" s="45"/>
      <c r="C81" s="6">
        <v>1020202555240</v>
      </c>
      <c r="D81" s="7" t="s">
        <v>241</v>
      </c>
      <c r="E81" s="7" t="s">
        <v>242</v>
      </c>
      <c r="F81" s="8">
        <v>12000</v>
      </c>
      <c r="G81" s="8">
        <v>12467</v>
      </c>
      <c r="H81" s="30">
        <f t="shared" si="1"/>
        <v>8.8822701312191242E-4</v>
      </c>
    </row>
    <row r="82" spans="1:8" x14ac:dyDescent="0.35">
      <c r="A82" s="45" t="s">
        <v>285</v>
      </c>
      <c r="B82" s="45"/>
      <c r="C82" s="6">
        <v>1037739877295</v>
      </c>
      <c r="D82" s="7" t="s">
        <v>84</v>
      </c>
      <c r="E82" s="7" t="s">
        <v>85</v>
      </c>
      <c r="F82" s="8">
        <v>7536</v>
      </c>
      <c r="G82" s="8">
        <v>7950.5</v>
      </c>
      <c r="H82" s="30">
        <f t="shared" si="1"/>
        <v>5.6644331979030754E-4</v>
      </c>
    </row>
    <row r="83" spans="1:8" x14ac:dyDescent="0.35">
      <c r="A83" s="45" t="s">
        <v>285</v>
      </c>
      <c r="B83" s="45"/>
      <c r="C83" s="6">
        <v>1037739877295</v>
      </c>
      <c r="D83" s="7" t="s">
        <v>86</v>
      </c>
      <c r="E83" s="7" t="s">
        <v>87</v>
      </c>
      <c r="F83" s="8">
        <v>4500</v>
      </c>
      <c r="G83" s="8">
        <v>4743.8999999999996</v>
      </c>
      <c r="H83" s="30">
        <f t="shared" si="1"/>
        <v>3.3798509084375066E-4</v>
      </c>
    </row>
    <row r="84" spans="1:8" x14ac:dyDescent="0.35">
      <c r="A84" s="45" t="s">
        <v>285</v>
      </c>
      <c r="B84" s="45"/>
      <c r="C84" s="6">
        <v>1037739877295</v>
      </c>
      <c r="D84" s="7" t="s">
        <v>88</v>
      </c>
      <c r="E84" s="7" t="s">
        <v>89</v>
      </c>
      <c r="F84" s="8">
        <v>46483</v>
      </c>
      <c r="G84" s="8">
        <v>49568.1</v>
      </c>
      <c r="H84" s="30">
        <f t="shared" si="1"/>
        <v>3.5315413017669257E-3</v>
      </c>
    </row>
    <row r="85" spans="1:8" x14ac:dyDescent="0.35">
      <c r="A85" s="45" t="s">
        <v>285</v>
      </c>
      <c r="B85" s="45"/>
      <c r="C85" s="6">
        <v>1037739877295</v>
      </c>
      <c r="D85" s="7" t="s">
        <v>90</v>
      </c>
      <c r="E85" s="7" t="s">
        <v>91</v>
      </c>
      <c r="F85" s="8">
        <v>75419</v>
      </c>
      <c r="G85" s="8">
        <v>85937.7</v>
      </c>
      <c r="H85" s="30">
        <f t="shared" si="1"/>
        <v>6.1227389576936691E-3</v>
      </c>
    </row>
    <row r="86" spans="1:8" x14ac:dyDescent="0.35">
      <c r="A86" s="45" t="s">
        <v>285</v>
      </c>
      <c r="B86" s="45"/>
      <c r="C86" s="6">
        <v>1037739877295</v>
      </c>
      <c r="D86" s="7" t="s">
        <v>92</v>
      </c>
      <c r="E86" s="7" t="s">
        <v>93</v>
      </c>
      <c r="F86" s="8">
        <v>8500</v>
      </c>
      <c r="G86" s="8">
        <v>9115.2999999999993</v>
      </c>
      <c r="H86" s="30">
        <f t="shared" si="1"/>
        <v>6.4943095313308471E-4</v>
      </c>
    </row>
    <row r="87" spans="1:8" x14ac:dyDescent="0.35">
      <c r="A87" s="45" t="s">
        <v>285</v>
      </c>
      <c r="B87" s="45"/>
      <c r="C87" s="6">
        <v>1037739877295</v>
      </c>
      <c r="D87" s="7" t="s">
        <v>243</v>
      </c>
      <c r="E87" s="7" t="s">
        <v>244</v>
      </c>
      <c r="F87" s="8">
        <v>20550</v>
      </c>
      <c r="G87" s="8">
        <v>22775.200000000001</v>
      </c>
      <c r="H87" s="30">
        <f t="shared" si="1"/>
        <v>1.622647619255168E-3</v>
      </c>
    </row>
    <row r="88" spans="1:8" x14ac:dyDescent="0.35">
      <c r="A88" s="45" t="s">
        <v>285</v>
      </c>
      <c r="B88" s="45"/>
      <c r="C88" s="6">
        <v>1037739877295</v>
      </c>
      <c r="D88" s="7" t="s">
        <v>94</v>
      </c>
      <c r="E88" s="7" t="s">
        <v>95</v>
      </c>
      <c r="F88" s="8">
        <v>10000</v>
      </c>
      <c r="G88" s="8">
        <v>10273.1</v>
      </c>
      <c r="H88" s="30">
        <f t="shared" si="1"/>
        <v>7.3191986271779242E-4</v>
      </c>
    </row>
    <row r="89" spans="1:8" x14ac:dyDescent="0.35">
      <c r="A89" s="45" t="s">
        <v>285</v>
      </c>
      <c r="B89" s="45"/>
      <c r="C89" s="6">
        <v>1037739877295</v>
      </c>
      <c r="D89" s="7" t="s">
        <v>96</v>
      </c>
      <c r="E89" s="7" t="s">
        <v>97</v>
      </c>
      <c r="F89" s="8">
        <v>101050</v>
      </c>
      <c r="G89" s="8">
        <v>104023.9</v>
      </c>
      <c r="H89" s="30">
        <f t="shared" si="1"/>
        <v>7.4113129052933739E-3</v>
      </c>
    </row>
    <row r="90" spans="1:8" x14ac:dyDescent="0.35">
      <c r="A90" s="45" t="s">
        <v>285</v>
      </c>
      <c r="B90" s="45"/>
      <c r="C90" s="6">
        <v>1037739877295</v>
      </c>
      <c r="D90" s="7" t="s">
        <v>98</v>
      </c>
      <c r="E90" s="7" t="s">
        <v>99</v>
      </c>
      <c r="F90" s="8">
        <v>118726</v>
      </c>
      <c r="G90" s="8">
        <v>122793.60000000001</v>
      </c>
      <c r="H90" s="30">
        <f t="shared" si="1"/>
        <v>8.7485836655560173E-3</v>
      </c>
    </row>
    <row r="91" spans="1:8" x14ac:dyDescent="0.35">
      <c r="A91" s="45" t="s">
        <v>286</v>
      </c>
      <c r="B91" s="45"/>
      <c r="C91" s="6">
        <v>1027700043502</v>
      </c>
      <c r="D91" s="7" t="s">
        <v>100</v>
      </c>
      <c r="E91" s="7" t="s">
        <v>101</v>
      </c>
      <c r="F91" s="8">
        <v>270000</v>
      </c>
      <c r="G91" s="8">
        <v>281431.8</v>
      </c>
      <c r="H91" s="30">
        <f t="shared" si="1"/>
        <v>2.0050960705183557E-2</v>
      </c>
    </row>
    <row r="92" spans="1:8" x14ac:dyDescent="0.35">
      <c r="A92" s="45" t="s">
        <v>286</v>
      </c>
      <c r="B92" s="45"/>
      <c r="C92" s="6">
        <v>1027700043502</v>
      </c>
      <c r="D92" s="7" t="s">
        <v>102</v>
      </c>
      <c r="E92" s="7" t="s">
        <v>103</v>
      </c>
      <c r="F92" s="8">
        <v>40000</v>
      </c>
      <c r="G92" s="8">
        <v>43305.2</v>
      </c>
      <c r="H92" s="30">
        <f t="shared" si="1"/>
        <v>3.0853331554220771E-3</v>
      </c>
    </row>
    <row r="93" spans="1:8" x14ac:dyDescent="0.35">
      <c r="A93" s="45" t="s">
        <v>286</v>
      </c>
      <c r="B93" s="45"/>
      <c r="C93" s="6">
        <v>1027700043502</v>
      </c>
      <c r="D93" s="7" t="s">
        <v>104</v>
      </c>
      <c r="E93" s="7" t="s">
        <v>105</v>
      </c>
      <c r="F93" s="8">
        <v>31000</v>
      </c>
      <c r="G93" s="8">
        <v>33187.699999999997</v>
      </c>
      <c r="H93" s="30">
        <f t="shared" si="1"/>
        <v>2.3644992093836601E-3</v>
      </c>
    </row>
    <row r="94" spans="1:8" x14ac:dyDescent="0.35">
      <c r="A94" s="45" t="s">
        <v>286</v>
      </c>
      <c r="B94" s="45"/>
      <c r="C94" s="6">
        <v>1027700043502</v>
      </c>
      <c r="D94" s="7" t="s">
        <v>106</v>
      </c>
      <c r="E94" s="7" t="s">
        <v>107</v>
      </c>
      <c r="F94" s="8">
        <v>326678</v>
      </c>
      <c r="G94" s="8">
        <v>351146.2</v>
      </c>
      <c r="H94" s="30">
        <f t="shared" si="1"/>
        <v>2.5017850356550068E-2</v>
      </c>
    </row>
    <row r="95" spans="1:8" x14ac:dyDescent="0.35">
      <c r="A95" s="45" t="s">
        <v>286</v>
      </c>
      <c r="B95" s="45"/>
      <c r="C95" s="6">
        <v>1027700043502</v>
      </c>
      <c r="D95" s="7" t="s">
        <v>245</v>
      </c>
      <c r="E95" s="7" t="s">
        <v>246</v>
      </c>
      <c r="F95" s="8">
        <v>53199</v>
      </c>
      <c r="G95" s="8">
        <v>59495.1</v>
      </c>
      <c r="H95" s="30">
        <f t="shared" si="1"/>
        <v>4.2388028369607358E-3</v>
      </c>
    </row>
    <row r="96" spans="1:8" x14ac:dyDescent="0.35">
      <c r="A96" s="45" t="s">
        <v>286</v>
      </c>
      <c r="B96" s="45"/>
      <c r="C96" s="6">
        <v>1027700043502</v>
      </c>
      <c r="D96" s="7" t="s">
        <v>108</v>
      </c>
      <c r="E96" s="7" t="s">
        <v>109</v>
      </c>
      <c r="F96" s="8">
        <v>1600</v>
      </c>
      <c r="G96" s="8">
        <v>1689.8</v>
      </c>
      <c r="H96" s="30">
        <f t="shared" si="1"/>
        <v>1.203919151979953E-4</v>
      </c>
    </row>
    <row r="97" spans="1:8" x14ac:dyDescent="0.35">
      <c r="A97" s="45" t="s">
        <v>286</v>
      </c>
      <c r="B97" s="45"/>
      <c r="C97" s="6">
        <v>1027700043502</v>
      </c>
      <c r="D97" s="7" t="s">
        <v>110</v>
      </c>
      <c r="E97" s="7" t="s">
        <v>111</v>
      </c>
      <c r="F97" s="8">
        <v>49997</v>
      </c>
      <c r="G97" s="8">
        <v>53071.8</v>
      </c>
      <c r="H97" s="30">
        <f t="shared" si="1"/>
        <v>3.781166791930979E-3</v>
      </c>
    </row>
    <row r="98" spans="1:8" x14ac:dyDescent="0.35">
      <c r="A98" s="45" t="s">
        <v>286</v>
      </c>
      <c r="B98" s="45"/>
      <c r="C98" s="6">
        <v>1027700043502</v>
      </c>
      <c r="D98" s="7" t="s">
        <v>112</v>
      </c>
      <c r="E98" s="7" t="s">
        <v>113</v>
      </c>
      <c r="F98" s="8">
        <v>70000</v>
      </c>
      <c r="G98" s="8">
        <v>74319</v>
      </c>
      <c r="H98" s="30">
        <f t="shared" si="1"/>
        <v>5.2949501394246737E-3</v>
      </c>
    </row>
    <row r="99" spans="1:8" x14ac:dyDescent="0.35">
      <c r="A99" s="45" t="s">
        <v>286</v>
      </c>
      <c r="B99" s="45"/>
      <c r="C99" s="6">
        <v>1027700043502</v>
      </c>
      <c r="D99" s="7" t="s">
        <v>247</v>
      </c>
      <c r="E99" s="7" t="s">
        <v>248</v>
      </c>
      <c r="F99" s="8">
        <v>243000</v>
      </c>
      <c r="G99" s="8">
        <v>257385.60000000001</v>
      </c>
      <c r="H99" s="30">
        <f t="shared" si="1"/>
        <v>1.8337759100713186E-2</v>
      </c>
    </row>
    <row r="100" spans="1:8" x14ac:dyDescent="0.35">
      <c r="A100" s="45" t="s">
        <v>286</v>
      </c>
      <c r="B100" s="45"/>
      <c r="C100" s="6">
        <v>1027700043502</v>
      </c>
      <c r="D100" s="7" t="s">
        <v>114</v>
      </c>
      <c r="E100" s="7" t="s">
        <v>115</v>
      </c>
      <c r="F100" s="8">
        <v>41050</v>
      </c>
      <c r="G100" s="8">
        <v>45779.4</v>
      </c>
      <c r="H100" s="30">
        <f t="shared" si="1"/>
        <v>3.2616106300243264E-3</v>
      </c>
    </row>
    <row r="101" spans="1:8" x14ac:dyDescent="0.35">
      <c r="A101" s="45" t="s">
        <v>286</v>
      </c>
      <c r="B101" s="45"/>
      <c r="C101" s="6">
        <v>1027700043502</v>
      </c>
      <c r="D101" s="7" t="s">
        <v>116</v>
      </c>
      <c r="E101" s="7" t="s">
        <v>117</v>
      </c>
      <c r="F101" s="8">
        <v>29000</v>
      </c>
      <c r="G101" s="8">
        <v>29539.4</v>
      </c>
      <c r="H101" s="30">
        <f t="shared" si="1"/>
        <v>2.1045715113029132E-3</v>
      </c>
    </row>
    <row r="102" spans="1:8" x14ac:dyDescent="0.35">
      <c r="A102" s="45" t="s">
        <v>286</v>
      </c>
      <c r="B102" s="45"/>
      <c r="C102" s="6">
        <v>1027700043502</v>
      </c>
      <c r="D102" s="7" t="s">
        <v>118</v>
      </c>
      <c r="E102" s="7" t="s">
        <v>119</v>
      </c>
      <c r="F102" s="8">
        <v>21000</v>
      </c>
      <c r="G102" s="8">
        <v>21275.1</v>
      </c>
      <c r="H102" s="30">
        <f t="shared" si="1"/>
        <v>1.5157711179008581E-3</v>
      </c>
    </row>
    <row r="103" spans="1:8" x14ac:dyDescent="0.35">
      <c r="A103" s="45" t="s">
        <v>286</v>
      </c>
      <c r="B103" s="45"/>
      <c r="C103" s="6">
        <v>1027700043502</v>
      </c>
      <c r="D103" s="7" t="s">
        <v>120</v>
      </c>
      <c r="E103" s="7" t="s">
        <v>121</v>
      </c>
      <c r="F103" s="8">
        <v>58524</v>
      </c>
      <c r="G103" s="8">
        <v>63037.4</v>
      </c>
      <c r="H103" s="30">
        <f t="shared" si="1"/>
        <v>4.4911784324192863E-3</v>
      </c>
    </row>
    <row r="104" spans="1:8" x14ac:dyDescent="0.35">
      <c r="A104" s="45" t="s">
        <v>286</v>
      </c>
      <c r="B104" s="45"/>
      <c r="C104" s="6">
        <v>1027700043502</v>
      </c>
      <c r="D104" s="7" t="s">
        <v>122</v>
      </c>
      <c r="E104" s="7" t="s">
        <v>123</v>
      </c>
      <c r="F104" s="8">
        <v>1100</v>
      </c>
      <c r="G104" s="8">
        <v>1246.2</v>
      </c>
      <c r="H104" s="30">
        <f t="shared" si="1"/>
        <v>8.8787078186614845E-5</v>
      </c>
    </row>
    <row r="105" spans="1:8" x14ac:dyDescent="0.35">
      <c r="A105" s="45" t="s">
        <v>287</v>
      </c>
      <c r="B105" s="45"/>
      <c r="C105" s="6">
        <v>1027700342890</v>
      </c>
      <c r="D105" s="7" t="s">
        <v>249</v>
      </c>
      <c r="E105" s="7" t="s">
        <v>250</v>
      </c>
      <c r="F105" s="8">
        <v>6899</v>
      </c>
      <c r="G105" s="8">
        <v>7092.4</v>
      </c>
      <c r="H105" s="30">
        <f t="shared" si="1"/>
        <v>5.0530691167609298E-4</v>
      </c>
    </row>
    <row r="106" spans="1:8" x14ac:dyDescent="0.35">
      <c r="A106" s="45" t="s">
        <v>287</v>
      </c>
      <c r="B106" s="45"/>
      <c r="C106" s="6">
        <v>1027700342890</v>
      </c>
      <c r="D106" s="7" t="s">
        <v>124</v>
      </c>
      <c r="E106" s="7" t="s">
        <v>125</v>
      </c>
      <c r="F106" s="8">
        <v>303181</v>
      </c>
      <c r="G106" s="8">
        <v>316763.5</v>
      </c>
      <c r="H106" s="30">
        <f t="shared" si="1"/>
        <v>2.2568211877038814E-2</v>
      </c>
    </row>
    <row r="107" spans="1:8" x14ac:dyDescent="0.35">
      <c r="A107" s="45" t="s">
        <v>287</v>
      </c>
      <c r="B107" s="45"/>
      <c r="C107" s="6">
        <v>1027700342890</v>
      </c>
      <c r="D107" s="7" t="s">
        <v>126</v>
      </c>
      <c r="E107" s="7" t="s">
        <v>127</v>
      </c>
      <c r="F107" s="8">
        <v>366394</v>
      </c>
      <c r="G107" s="8">
        <v>374370.4</v>
      </c>
      <c r="H107" s="30">
        <f t="shared" si="1"/>
        <v>2.6672487542572842E-2</v>
      </c>
    </row>
    <row r="108" spans="1:8" x14ac:dyDescent="0.35">
      <c r="A108" s="45" t="s">
        <v>287</v>
      </c>
      <c r="B108" s="45"/>
      <c r="C108" s="6">
        <v>1027700342890</v>
      </c>
      <c r="D108" s="7" t="s">
        <v>128</v>
      </c>
      <c r="E108" s="7" t="s">
        <v>129</v>
      </c>
      <c r="F108" s="8">
        <v>82241</v>
      </c>
      <c r="G108" s="8">
        <v>86197.6</v>
      </c>
      <c r="H108" s="30">
        <f t="shared" si="1"/>
        <v>6.1412558583682809E-3</v>
      </c>
    </row>
    <row r="109" spans="1:8" x14ac:dyDescent="0.35">
      <c r="A109" s="45" t="s">
        <v>287</v>
      </c>
      <c r="B109" s="45"/>
      <c r="C109" s="6">
        <v>1027700342890</v>
      </c>
      <c r="D109" s="7" t="s">
        <v>130</v>
      </c>
      <c r="E109" s="7" t="s">
        <v>131</v>
      </c>
      <c r="F109" s="8">
        <v>35600</v>
      </c>
      <c r="G109" s="8">
        <v>38381.800000000003</v>
      </c>
      <c r="H109" s="30">
        <f t="shared" si="1"/>
        <v>2.7345593624964002E-3</v>
      </c>
    </row>
    <row r="110" spans="1:8" x14ac:dyDescent="0.35">
      <c r="A110" s="45" t="s">
        <v>287</v>
      </c>
      <c r="B110" s="45"/>
      <c r="C110" s="6">
        <v>1027700342890</v>
      </c>
      <c r="D110" s="7" t="s">
        <v>132</v>
      </c>
      <c r="E110" s="7" t="s">
        <v>133</v>
      </c>
      <c r="F110" s="8">
        <v>3000</v>
      </c>
      <c r="G110" s="8">
        <v>3051</v>
      </c>
      <c r="H110" s="30">
        <f t="shared" si="1"/>
        <v>2.1737231226718172E-4</v>
      </c>
    </row>
    <row r="111" spans="1:8" x14ac:dyDescent="0.35">
      <c r="A111" s="45" t="s">
        <v>287</v>
      </c>
      <c r="B111" s="45"/>
      <c r="C111" s="6">
        <v>1027700342890</v>
      </c>
      <c r="D111" s="7" t="s">
        <v>134</v>
      </c>
      <c r="E111" s="7" t="s">
        <v>135</v>
      </c>
      <c r="F111" s="8">
        <v>24343</v>
      </c>
      <c r="G111" s="8">
        <v>25964.5</v>
      </c>
      <c r="H111" s="30">
        <f t="shared" si="1"/>
        <v>1.8498732880567815E-3</v>
      </c>
    </row>
    <row r="112" spans="1:8" x14ac:dyDescent="0.35">
      <c r="A112" s="45" t="s">
        <v>288</v>
      </c>
      <c r="B112" s="45"/>
      <c r="C112" s="6">
        <v>1027700198767</v>
      </c>
      <c r="D112" s="7" t="s">
        <v>136</v>
      </c>
      <c r="E112" s="7" t="s">
        <v>137</v>
      </c>
      <c r="F112" s="8">
        <v>225957</v>
      </c>
      <c r="G112" s="8">
        <v>241389.9</v>
      </c>
      <c r="H112" s="30">
        <f t="shared" si="1"/>
        <v>1.7198125441148401E-2</v>
      </c>
    </row>
    <row r="113" spans="1:8" x14ac:dyDescent="0.35">
      <c r="A113" s="45" t="s">
        <v>288</v>
      </c>
      <c r="B113" s="45"/>
      <c r="C113" s="6">
        <v>1027700198767</v>
      </c>
      <c r="D113" s="7" t="s">
        <v>138</v>
      </c>
      <c r="E113" s="7" t="s">
        <v>139</v>
      </c>
      <c r="F113" s="8">
        <v>68735</v>
      </c>
      <c r="G113" s="8">
        <v>72573.2</v>
      </c>
      <c r="H113" s="30">
        <f t="shared" si="1"/>
        <v>5.1705684341621216E-3</v>
      </c>
    </row>
    <row r="114" spans="1:8" x14ac:dyDescent="0.35">
      <c r="A114" s="45" t="s">
        <v>288</v>
      </c>
      <c r="B114" s="45"/>
      <c r="C114" s="6">
        <v>1027700198767</v>
      </c>
      <c r="D114" s="7" t="s">
        <v>140</v>
      </c>
      <c r="E114" s="7" t="s">
        <v>141</v>
      </c>
      <c r="F114" s="8">
        <v>7294</v>
      </c>
      <c r="G114" s="8">
        <v>7654.2</v>
      </c>
      <c r="H114" s="30">
        <f t="shared" si="1"/>
        <v>5.4533305557373404E-4</v>
      </c>
    </row>
    <row r="115" spans="1:8" x14ac:dyDescent="0.35">
      <c r="A115" s="45" t="s">
        <v>296</v>
      </c>
      <c r="B115" s="45"/>
      <c r="C115" s="6">
        <v>1042401810494</v>
      </c>
      <c r="D115" s="7" t="s">
        <v>251</v>
      </c>
      <c r="E115" s="7" t="s">
        <v>252</v>
      </c>
      <c r="F115" s="8">
        <v>4109</v>
      </c>
      <c r="G115" s="8">
        <v>4283.3</v>
      </c>
      <c r="H115" s="30">
        <f t="shared" si="1"/>
        <v>3.051690675627727E-4</v>
      </c>
    </row>
    <row r="116" spans="1:8" x14ac:dyDescent="0.35">
      <c r="A116" s="45" t="s">
        <v>296</v>
      </c>
      <c r="B116" s="45"/>
      <c r="C116" s="6">
        <v>1042401810494</v>
      </c>
      <c r="D116" s="7" t="s">
        <v>253</v>
      </c>
      <c r="E116" s="7" t="s">
        <v>254</v>
      </c>
      <c r="F116" s="8">
        <v>2982</v>
      </c>
      <c r="G116" s="8">
        <v>3158.5</v>
      </c>
      <c r="H116" s="30">
        <f t="shared" si="1"/>
        <v>2.2503128426610734E-4</v>
      </c>
    </row>
    <row r="117" spans="1:8" x14ac:dyDescent="0.35">
      <c r="A117" s="48" t="s">
        <v>289</v>
      </c>
      <c r="B117" s="48"/>
      <c r="C117" s="6">
        <v>1027700132195</v>
      </c>
      <c r="D117" s="7" t="s">
        <v>142</v>
      </c>
      <c r="E117" s="7" t="s">
        <v>143</v>
      </c>
      <c r="F117" s="8">
        <v>33798</v>
      </c>
      <c r="G117" s="8">
        <v>35575.4</v>
      </c>
      <c r="H117" s="30">
        <f t="shared" si="1"/>
        <v>2.5346138832611923E-3</v>
      </c>
    </row>
    <row r="118" spans="1:8" x14ac:dyDescent="0.35">
      <c r="A118" s="48" t="s">
        <v>289</v>
      </c>
      <c r="B118" s="48"/>
      <c r="C118" s="6">
        <v>1027700132195</v>
      </c>
      <c r="D118" s="7" t="s">
        <v>144</v>
      </c>
      <c r="E118" s="7" t="s">
        <v>145</v>
      </c>
      <c r="F118" s="8">
        <v>13579</v>
      </c>
      <c r="G118" s="8">
        <v>14394</v>
      </c>
      <c r="H118" s="30">
        <f t="shared" si="1"/>
        <v>1.0255185390933509E-3</v>
      </c>
    </row>
    <row r="119" spans="1:8" x14ac:dyDescent="0.35">
      <c r="A119" s="48" t="s">
        <v>289</v>
      </c>
      <c r="B119" s="48"/>
      <c r="C119" s="6">
        <v>1027700132195</v>
      </c>
      <c r="D119" s="7" t="s">
        <v>255</v>
      </c>
      <c r="E119" s="7" t="s">
        <v>256</v>
      </c>
      <c r="F119" s="8">
        <v>10753</v>
      </c>
      <c r="G119" s="8">
        <v>11528.4</v>
      </c>
      <c r="H119" s="30">
        <f t="shared" si="1"/>
        <v>8.2135528178989769E-4</v>
      </c>
    </row>
    <row r="120" spans="1:8" x14ac:dyDescent="0.35">
      <c r="A120" s="48" t="s">
        <v>289</v>
      </c>
      <c r="B120" s="48"/>
      <c r="C120" s="6">
        <v>1027700132195</v>
      </c>
      <c r="D120" s="7" t="s">
        <v>146</v>
      </c>
      <c r="E120" s="7" t="s">
        <v>147</v>
      </c>
      <c r="F120" s="8">
        <v>20975</v>
      </c>
      <c r="G120" s="8">
        <v>21601.9</v>
      </c>
      <c r="H120" s="30">
        <f t="shared" si="1"/>
        <v>1.5390543927775921E-3</v>
      </c>
    </row>
    <row r="121" spans="1:8" x14ac:dyDescent="0.35">
      <c r="A121" s="48" t="s">
        <v>289</v>
      </c>
      <c r="B121" s="48"/>
      <c r="C121" s="6">
        <v>1027700132195</v>
      </c>
      <c r="D121" s="7" t="s">
        <v>148</v>
      </c>
      <c r="E121" s="7" t="s">
        <v>149</v>
      </c>
      <c r="F121" s="8">
        <v>46863</v>
      </c>
      <c r="G121" s="8">
        <v>50381</v>
      </c>
      <c r="H121" s="30">
        <f t="shared" si="1"/>
        <v>3.5894573793290342E-3</v>
      </c>
    </row>
    <row r="122" spans="1:8" x14ac:dyDescent="0.35">
      <c r="A122" s="48" t="s">
        <v>289</v>
      </c>
      <c r="B122" s="48"/>
      <c r="C122" s="6">
        <v>1027700132195</v>
      </c>
      <c r="D122" s="7" t="s">
        <v>257</v>
      </c>
      <c r="E122" s="7" t="s">
        <v>258</v>
      </c>
      <c r="F122" s="8">
        <v>2790</v>
      </c>
      <c r="G122" s="8">
        <v>2921.7</v>
      </c>
      <c r="H122" s="30">
        <f t="shared" si="1"/>
        <v>2.0816017199312516E-4</v>
      </c>
    </row>
    <row r="123" spans="1:8" x14ac:dyDescent="0.35">
      <c r="A123" s="48" t="s">
        <v>290</v>
      </c>
      <c r="B123" s="48"/>
      <c r="C123" s="6">
        <v>1024701893336</v>
      </c>
      <c r="D123" s="7" t="s">
        <v>150</v>
      </c>
      <c r="E123" s="7" t="s">
        <v>151</v>
      </c>
      <c r="F123" s="8">
        <v>16965</v>
      </c>
      <c r="G123" s="8">
        <v>18844.400000000001</v>
      </c>
      <c r="H123" s="30">
        <f t="shared" si="1"/>
        <v>1.3425928552237561E-3</v>
      </c>
    </row>
    <row r="124" spans="1:8" x14ac:dyDescent="0.35">
      <c r="A124" s="48" t="s">
        <v>290</v>
      </c>
      <c r="B124" s="48"/>
      <c r="C124" s="6">
        <v>1024701893336</v>
      </c>
      <c r="D124" s="7" t="s">
        <v>152</v>
      </c>
      <c r="E124" s="7" t="s">
        <v>153</v>
      </c>
      <c r="F124" s="8">
        <v>15000</v>
      </c>
      <c r="G124" s="8">
        <v>15565.5</v>
      </c>
      <c r="H124" s="30">
        <f t="shared" si="1"/>
        <v>1.108983522318852E-3</v>
      </c>
    </row>
    <row r="125" spans="1:8" x14ac:dyDescent="0.35">
      <c r="A125" s="48" t="s">
        <v>290</v>
      </c>
      <c r="B125" s="48"/>
      <c r="C125" s="6">
        <v>1024701893336</v>
      </c>
      <c r="D125" s="7" t="s">
        <v>154</v>
      </c>
      <c r="E125" s="7" t="s">
        <v>155</v>
      </c>
      <c r="F125" s="8">
        <v>2900</v>
      </c>
      <c r="G125" s="8">
        <v>3068</v>
      </c>
      <c r="H125" s="30">
        <f t="shared" si="1"/>
        <v>2.1858349853677927E-4</v>
      </c>
    </row>
    <row r="126" spans="1:8" x14ac:dyDescent="0.35">
      <c r="A126" s="47" t="s">
        <v>156</v>
      </c>
      <c r="B126" s="47"/>
      <c r="C126" s="5"/>
      <c r="D126" s="5"/>
      <c r="E126" s="5"/>
      <c r="F126" s="5"/>
      <c r="G126" s="12">
        <v>486045</v>
      </c>
      <c r="H126" s="31">
        <f t="shared" si="1"/>
        <v>3.4628884141560914E-2</v>
      </c>
    </row>
    <row r="127" spans="1:8" x14ac:dyDescent="0.35">
      <c r="A127" s="48" t="s">
        <v>278</v>
      </c>
      <c r="B127" s="48"/>
      <c r="C127" s="6">
        <v>1027700070518</v>
      </c>
      <c r="D127" s="7" t="s">
        <v>157</v>
      </c>
      <c r="E127" s="7" t="s">
        <v>158</v>
      </c>
      <c r="F127" s="8">
        <v>49650</v>
      </c>
      <c r="G127" s="8">
        <v>10560.1</v>
      </c>
      <c r="H127" s="30">
        <f t="shared" si="1"/>
        <v>7.5236753679864502E-4</v>
      </c>
    </row>
    <row r="128" spans="1:8" x14ac:dyDescent="0.35">
      <c r="A128" s="48" t="s">
        <v>291</v>
      </c>
      <c r="B128" s="48"/>
      <c r="C128" s="6">
        <v>1027700035769</v>
      </c>
      <c r="D128" s="7" t="s">
        <v>159</v>
      </c>
      <c r="E128" s="7" t="s">
        <v>160</v>
      </c>
      <c r="F128" s="8">
        <v>87763</v>
      </c>
      <c r="G128" s="8">
        <v>453559.2</v>
      </c>
      <c r="H128" s="30">
        <f t="shared" si="1"/>
        <v>3.2314392675861399E-2</v>
      </c>
    </row>
    <row r="129" spans="1:8" x14ac:dyDescent="0.35">
      <c r="A129" s="48" t="s">
        <v>286</v>
      </c>
      <c r="B129" s="48"/>
      <c r="C129" s="6">
        <v>1027700043502</v>
      </c>
      <c r="D129" s="7" t="s">
        <v>161</v>
      </c>
      <c r="E129" s="7" t="s">
        <v>162</v>
      </c>
      <c r="F129" s="8">
        <v>14500</v>
      </c>
      <c r="G129" s="8">
        <v>6310.4</v>
      </c>
      <c r="H129" s="30">
        <f t="shared" si="1"/>
        <v>4.4959234327460618E-4</v>
      </c>
    </row>
    <row r="130" spans="1:8" x14ac:dyDescent="0.35">
      <c r="A130" s="48" t="s">
        <v>289</v>
      </c>
      <c r="B130" s="48"/>
      <c r="C130" s="6">
        <v>1027700132195</v>
      </c>
      <c r="D130" s="7" t="s">
        <v>163</v>
      </c>
      <c r="E130" s="7" t="s">
        <v>164</v>
      </c>
      <c r="F130" s="8">
        <v>57600</v>
      </c>
      <c r="G130" s="8">
        <v>15615.4</v>
      </c>
      <c r="H130" s="30">
        <f t="shared" si="1"/>
        <v>1.1125387102513765E-3</v>
      </c>
    </row>
    <row r="131" spans="1:8" x14ac:dyDescent="0.35">
      <c r="A131" s="47" t="s">
        <v>259</v>
      </c>
      <c r="B131" s="47"/>
      <c r="C131" s="5"/>
      <c r="D131" s="5"/>
      <c r="E131" s="5"/>
      <c r="F131" s="5"/>
      <c r="G131" s="12">
        <f>SUM(G132:G139)</f>
        <v>3036871.1641500001</v>
      </c>
      <c r="H131" s="31">
        <f t="shared" si="1"/>
        <v>0.21636568567971601</v>
      </c>
    </row>
    <row r="132" spans="1:8" ht="30" customHeight="1" x14ac:dyDescent="0.35">
      <c r="A132" s="45" t="s">
        <v>297</v>
      </c>
      <c r="B132" s="45"/>
      <c r="C132" s="40">
        <v>1107746237147</v>
      </c>
      <c r="D132" s="7" t="s">
        <v>260</v>
      </c>
      <c r="E132" s="7" t="s">
        <v>261</v>
      </c>
      <c r="F132" s="42" t="s">
        <v>313</v>
      </c>
      <c r="G132" s="35">
        <v>682083.3</v>
      </c>
      <c r="H132" s="30">
        <f t="shared" si="1"/>
        <v>4.8595878098928159E-2</v>
      </c>
    </row>
    <row r="133" spans="1:8" ht="30" customHeight="1" x14ac:dyDescent="0.35">
      <c r="A133" s="45" t="s">
        <v>297</v>
      </c>
      <c r="B133" s="45"/>
      <c r="C133" s="40">
        <v>1107746237147</v>
      </c>
      <c r="D133" s="7" t="s">
        <v>262</v>
      </c>
      <c r="E133" s="7" t="s">
        <v>263</v>
      </c>
      <c r="F133" s="42" t="s">
        <v>314</v>
      </c>
      <c r="G133" s="35">
        <v>360858.6</v>
      </c>
      <c r="H133" s="30">
        <f t="shared" si="1"/>
        <v>2.5709822446246484E-2</v>
      </c>
    </row>
    <row r="134" spans="1:8" ht="30" customHeight="1" x14ac:dyDescent="0.35">
      <c r="A134" s="45" t="s">
        <v>297</v>
      </c>
      <c r="B134" s="45"/>
      <c r="C134" s="40">
        <v>1107746237147</v>
      </c>
      <c r="D134" s="7" t="s">
        <v>264</v>
      </c>
      <c r="E134" s="7" t="s">
        <v>265</v>
      </c>
      <c r="F134" s="42" t="s">
        <v>317</v>
      </c>
      <c r="G134" s="41">
        <v>50099.7</v>
      </c>
      <c r="H134" s="30">
        <f t="shared" si="1"/>
        <v>3.5694158088797521E-3</v>
      </c>
    </row>
    <row r="135" spans="1:8" ht="30" customHeight="1" x14ac:dyDescent="0.35">
      <c r="A135" s="45" t="s">
        <v>297</v>
      </c>
      <c r="B135" s="45"/>
      <c r="C135" s="40">
        <v>1107746237147</v>
      </c>
      <c r="D135" s="7" t="s">
        <v>266</v>
      </c>
      <c r="E135" s="7" t="s">
        <v>267</v>
      </c>
      <c r="F135" s="42" t="s">
        <v>312</v>
      </c>
      <c r="G135" s="35">
        <v>515176.6</v>
      </c>
      <c r="H135" s="30">
        <f t="shared" ref="H135:H154" si="2">G135/$G$154</f>
        <v>3.6704401431643711E-2</v>
      </c>
    </row>
    <row r="136" spans="1:8" ht="30" customHeight="1" x14ac:dyDescent="0.35">
      <c r="A136" s="45" t="s">
        <v>297</v>
      </c>
      <c r="B136" s="45"/>
      <c r="C136" s="40">
        <v>1107746237147</v>
      </c>
      <c r="D136" s="7" t="s">
        <v>268</v>
      </c>
      <c r="E136" s="7" t="s">
        <v>269</v>
      </c>
      <c r="F136" s="42" t="s">
        <v>311</v>
      </c>
      <c r="G136" s="35">
        <v>103355</v>
      </c>
      <c r="H136" s="30">
        <f t="shared" si="2"/>
        <v>7.3636562878972691E-3</v>
      </c>
    </row>
    <row r="137" spans="1:8" ht="30" customHeight="1" x14ac:dyDescent="0.35">
      <c r="A137" s="45" t="s">
        <v>297</v>
      </c>
      <c r="B137" s="45"/>
      <c r="C137" s="40">
        <v>1107746237147</v>
      </c>
      <c r="D137" s="7" t="s">
        <v>270</v>
      </c>
      <c r="E137" s="7" t="s">
        <v>271</v>
      </c>
      <c r="F137" s="43">
        <v>27120</v>
      </c>
      <c r="G137" s="35">
        <f>133987.3-16560806.56/1000</f>
        <v>117426.49343999999</v>
      </c>
      <c r="H137" s="30">
        <f t="shared" si="2"/>
        <v>8.366197443618436E-3</v>
      </c>
    </row>
    <row r="138" spans="1:8" ht="30" customHeight="1" x14ac:dyDescent="0.35">
      <c r="A138" s="45" t="s">
        <v>298</v>
      </c>
      <c r="B138" s="45"/>
      <c r="C138" s="40">
        <v>1137746220039</v>
      </c>
      <c r="D138" s="7" t="s">
        <v>272</v>
      </c>
      <c r="E138" s="7" t="s">
        <v>299</v>
      </c>
      <c r="F138" s="42" t="s">
        <v>316</v>
      </c>
      <c r="G138" s="35">
        <f>1049380.3-25503853.27/1000</f>
        <v>1023876.4467300001</v>
      </c>
      <c r="H138" s="30">
        <f t="shared" si="2"/>
        <v>7.2947358473158322E-2</v>
      </c>
    </row>
    <row r="139" spans="1:8" ht="30" customHeight="1" x14ac:dyDescent="0.35">
      <c r="A139" s="45" t="s">
        <v>297</v>
      </c>
      <c r="B139" s="45"/>
      <c r="C139" s="40">
        <v>1107746237147</v>
      </c>
      <c r="D139" s="7" t="s">
        <v>273</v>
      </c>
      <c r="E139" s="7" t="s">
        <v>274</v>
      </c>
      <c r="F139" s="42" t="s">
        <v>315</v>
      </c>
      <c r="G139" s="35">
        <f>204456.3-20461276.02/1000</f>
        <v>183995.02398</v>
      </c>
      <c r="H139" s="30">
        <f t="shared" si="2"/>
        <v>1.310895568934387E-2</v>
      </c>
    </row>
    <row r="140" spans="1:8" x14ac:dyDescent="0.35">
      <c r="A140" s="47" t="s">
        <v>165</v>
      </c>
      <c r="B140" s="47"/>
      <c r="C140" s="11"/>
      <c r="D140" s="11"/>
      <c r="E140" s="5"/>
      <c r="F140" s="5"/>
      <c r="G140" s="12">
        <v>648441.30000000005</v>
      </c>
      <c r="H140" s="31">
        <f t="shared" si="2"/>
        <v>4.6199011717645781E-2</v>
      </c>
    </row>
    <row r="141" spans="1:8" ht="15.65" customHeight="1" x14ac:dyDescent="0.35">
      <c r="A141" s="50" t="s">
        <v>307</v>
      </c>
      <c r="B141" s="50"/>
      <c r="C141" s="26">
        <v>1027739609391</v>
      </c>
      <c r="D141" s="27"/>
      <c r="E141" s="7"/>
      <c r="F141" s="9"/>
      <c r="G141" s="8">
        <v>11001.2</v>
      </c>
      <c r="H141" s="30">
        <f t="shared" si="2"/>
        <v>7.8379425818214351E-4</v>
      </c>
    </row>
    <row r="142" spans="1:8" x14ac:dyDescent="0.35">
      <c r="A142" s="45" t="s">
        <v>281</v>
      </c>
      <c r="B142" s="45"/>
      <c r="C142" s="6">
        <v>1027700167110</v>
      </c>
      <c r="D142" s="7"/>
      <c r="E142" s="7"/>
      <c r="F142" s="9"/>
      <c r="G142" s="8">
        <v>224215.1</v>
      </c>
      <c r="H142" s="30">
        <f t="shared" si="2"/>
        <v>1.5974485326849353E-2</v>
      </c>
    </row>
    <row r="143" spans="1:8" x14ac:dyDescent="0.35">
      <c r="A143" s="45" t="s">
        <v>289</v>
      </c>
      <c r="B143" s="45"/>
      <c r="C143" s="6">
        <v>1027700132195</v>
      </c>
      <c r="D143" s="7"/>
      <c r="E143" s="7"/>
      <c r="F143" s="9"/>
      <c r="G143" s="8">
        <v>413224.9</v>
      </c>
      <c r="H143" s="30">
        <f t="shared" si="2"/>
        <v>2.9440725007989169E-2</v>
      </c>
    </row>
    <row r="144" spans="1:8" x14ac:dyDescent="0.35">
      <c r="A144" s="47" t="s">
        <v>166</v>
      </c>
      <c r="B144" s="47"/>
      <c r="C144" s="5"/>
      <c r="D144" s="5"/>
      <c r="E144" s="5"/>
      <c r="F144" s="5"/>
      <c r="G144" s="12">
        <f>SUM(G145:G147)</f>
        <v>4177.5608199999997</v>
      </c>
      <c r="H144" s="31">
        <f t="shared" si="2"/>
        <v>2.9763554738780195E-4</v>
      </c>
    </row>
    <row r="145" spans="1:8" s="16" customFormat="1" ht="25" x14ac:dyDescent="0.35">
      <c r="A145" s="13" t="s">
        <v>300</v>
      </c>
      <c r="B145" s="14" t="s">
        <v>302</v>
      </c>
      <c r="C145" s="39">
        <v>1027739019208</v>
      </c>
      <c r="D145" s="15"/>
      <c r="E145" s="15"/>
      <c r="F145" s="15"/>
      <c r="G145" s="23">
        <f>528961.09/1000</f>
        <v>528.96109000000001</v>
      </c>
      <c r="H145" s="30">
        <f t="shared" si="2"/>
        <v>3.7686494668196925E-5</v>
      </c>
    </row>
    <row r="146" spans="1:8" s="16" customFormat="1" ht="25" x14ac:dyDescent="0.35">
      <c r="A146" s="13" t="s">
        <v>300</v>
      </c>
      <c r="B146" s="17" t="s">
        <v>289</v>
      </c>
      <c r="C146" s="6">
        <v>1027700132195</v>
      </c>
      <c r="D146" s="15"/>
      <c r="E146" s="15"/>
      <c r="F146" s="15"/>
      <c r="G146" s="29">
        <f>553743.25/1000</f>
        <v>553.74324999999999</v>
      </c>
      <c r="H146" s="30">
        <f t="shared" si="2"/>
        <v>3.9452130663665706E-5</v>
      </c>
    </row>
    <row r="147" spans="1:8" s="16" customFormat="1" ht="25" x14ac:dyDescent="0.35">
      <c r="A147" s="13" t="s">
        <v>300</v>
      </c>
      <c r="B147" s="25" t="s">
        <v>281</v>
      </c>
      <c r="C147" s="26">
        <v>1027700167110</v>
      </c>
      <c r="D147" s="15"/>
      <c r="E147" s="15"/>
      <c r="F147" s="15"/>
      <c r="G147" s="23">
        <v>3094.8564799999995</v>
      </c>
      <c r="H147" s="30">
        <f t="shared" si="2"/>
        <v>2.2049692205593929E-4</v>
      </c>
    </row>
    <row r="148" spans="1:8" s="18" customFormat="1" x14ac:dyDescent="0.35">
      <c r="A148" s="11" t="s">
        <v>167</v>
      </c>
      <c r="B148" s="11"/>
      <c r="C148" s="5"/>
      <c r="D148" s="5"/>
      <c r="E148" s="5"/>
      <c r="F148" s="5"/>
      <c r="G148" s="12">
        <f>SUM(G149:G153)</f>
        <v>1466182.0949299999</v>
      </c>
      <c r="H148" s="31">
        <f t="shared" si="2"/>
        <v>0.1044599777711159</v>
      </c>
    </row>
    <row r="149" spans="1:8" s="21" customFormat="1" ht="13" x14ac:dyDescent="0.35">
      <c r="A149" s="19" t="s">
        <v>301</v>
      </c>
      <c r="B149" s="25" t="s">
        <v>281</v>
      </c>
      <c r="C149" s="26">
        <v>1027700167110</v>
      </c>
      <c r="D149" s="20"/>
      <c r="E149" s="20"/>
      <c r="F149" s="20"/>
      <c r="G149" s="36">
        <v>115.83154999999999</v>
      </c>
      <c r="H149" s="30">
        <f t="shared" si="2"/>
        <v>8.2525637027176896E-6</v>
      </c>
    </row>
    <row r="150" spans="1:8" s="16" customFormat="1" ht="25" x14ac:dyDescent="0.35">
      <c r="A150" s="17" t="s">
        <v>303</v>
      </c>
      <c r="B150" s="25" t="s">
        <v>281</v>
      </c>
      <c r="C150" s="26">
        <v>1027700167110</v>
      </c>
      <c r="D150" s="15"/>
      <c r="E150" s="15"/>
      <c r="F150" s="15"/>
      <c r="G150" s="29">
        <f>133.88/1000</f>
        <v>0.13388</v>
      </c>
      <c r="H150" s="30">
        <f t="shared" si="2"/>
        <v>9.5384481043363782E-9</v>
      </c>
    </row>
    <row r="151" spans="1:8" s="16" customFormat="1" ht="25" x14ac:dyDescent="0.35">
      <c r="A151" s="14" t="s">
        <v>303</v>
      </c>
      <c r="B151" s="17" t="s">
        <v>289</v>
      </c>
      <c r="C151" s="6">
        <v>1027700132195</v>
      </c>
      <c r="D151" s="15"/>
      <c r="E151" s="15"/>
      <c r="F151" s="15"/>
      <c r="G151" s="23">
        <f>32277.83/1000</f>
        <v>32.277830000000002</v>
      </c>
      <c r="H151" s="30">
        <f t="shared" si="2"/>
        <v>2.2996743828472657E-6</v>
      </c>
    </row>
    <row r="152" spans="1:8" s="24" customFormat="1" ht="30.65" customHeight="1" x14ac:dyDescent="0.35">
      <c r="A152" s="22" t="s">
        <v>304</v>
      </c>
      <c r="B152" s="22" t="s">
        <v>305</v>
      </c>
      <c r="C152" s="39">
        <v>1047707030513</v>
      </c>
      <c r="D152" s="15"/>
      <c r="E152" s="15"/>
      <c r="F152" s="15"/>
      <c r="G152" s="23">
        <f>88090.8/1000</f>
        <v>88.090800000000002</v>
      </c>
      <c r="H152" s="30">
        <f t="shared" si="2"/>
        <v>6.276139261050755E-6</v>
      </c>
    </row>
    <row r="153" spans="1:8" s="16" customFormat="1" ht="35.4" customHeight="1" x14ac:dyDescent="0.35">
      <c r="A153" s="17" t="s">
        <v>304</v>
      </c>
      <c r="B153" s="17" t="s">
        <v>306</v>
      </c>
      <c r="C153" s="39">
        <v>1058600023460</v>
      </c>
      <c r="D153" s="15"/>
      <c r="E153" s="15"/>
      <c r="F153" s="15"/>
      <c r="G153" s="29">
        <f>(1934337000-468391239.13)/1000</f>
        <v>1465945.7608699999</v>
      </c>
      <c r="H153" s="30">
        <f t="shared" si="2"/>
        <v>0.10444313985532118</v>
      </c>
    </row>
    <row r="154" spans="1:8" x14ac:dyDescent="0.35">
      <c r="A154" s="46" t="s">
        <v>168</v>
      </c>
      <c r="B154" s="46"/>
      <c r="C154" s="10"/>
      <c r="D154" s="10"/>
      <c r="E154" s="10"/>
      <c r="F154" s="10"/>
      <c r="G154" s="37">
        <f>G6+G18+G21+G126+G131+G140+G144+G148</f>
        <v>14035826.219900001</v>
      </c>
      <c r="H154" s="32">
        <f t="shared" si="2"/>
        <v>1</v>
      </c>
    </row>
  </sheetData>
  <mergeCells count="142">
    <mergeCell ref="A33:B33"/>
    <mergeCell ref="A34:B34"/>
    <mergeCell ref="A23:B23"/>
    <mergeCell ref="A24:B24"/>
    <mergeCell ref="A25:B25"/>
    <mergeCell ref="A26:B26"/>
    <mergeCell ref="A21:B21"/>
    <mergeCell ref="A22:B22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57:B57"/>
    <mergeCell ref="A58:B58"/>
    <mergeCell ref="A47:B47"/>
    <mergeCell ref="A48:B48"/>
    <mergeCell ref="A49:B49"/>
    <mergeCell ref="A50:B50"/>
    <mergeCell ref="A45:B45"/>
    <mergeCell ref="A46:B46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39:B39"/>
    <mergeCell ref="A40:B40"/>
    <mergeCell ref="A41:B41"/>
    <mergeCell ref="A42:B42"/>
    <mergeCell ref="A43:B43"/>
    <mergeCell ref="A44:B44"/>
    <mergeCell ref="A81:B81"/>
    <mergeCell ref="A82:B82"/>
    <mergeCell ref="A71:B71"/>
    <mergeCell ref="A72:B72"/>
    <mergeCell ref="A73:B73"/>
    <mergeCell ref="A74:B74"/>
    <mergeCell ref="A69:B69"/>
    <mergeCell ref="A70:B70"/>
    <mergeCell ref="A59:B59"/>
    <mergeCell ref="A60:B60"/>
    <mergeCell ref="A61:B61"/>
    <mergeCell ref="A62:B62"/>
    <mergeCell ref="A75:B75"/>
    <mergeCell ref="A76:B76"/>
    <mergeCell ref="A77:B77"/>
    <mergeCell ref="A78:B78"/>
    <mergeCell ref="A79:B79"/>
    <mergeCell ref="A80:B80"/>
    <mergeCell ref="A63:B63"/>
    <mergeCell ref="A64:B64"/>
    <mergeCell ref="A65:B65"/>
    <mergeCell ref="A66:B66"/>
    <mergeCell ref="A67:B67"/>
    <mergeCell ref="A68:B68"/>
    <mergeCell ref="A88:B88"/>
    <mergeCell ref="A89:B89"/>
    <mergeCell ref="A90:B90"/>
    <mergeCell ref="A91:B91"/>
    <mergeCell ref="A92:B92"/>
    <mergeCell ref="A95:B95"/>
    <mergeCell ref="A96:B96"/>
    <mergeCell ref="A97:B97"/>
    <mergeCell ref="A98:B98"/>
    <mergeCell ref="A93:B93"/>
    <mergeCell ref="A94:B94"/>
    <mergeCell ref="A83:B83"/>
    <mergeCell ref="A84:B84"/>
    <mergeCell ref="A85:B85"/>
    <mergeCell ref="A86:B86"/>
    <mergeCell ref="A7:B7"/>
    <mergeCell ref="A8:B8"/>
    <mergeCell ref="A9:B9"/>
    <mergeCell ref="A10:B10"/>
    <mergeCell ref="A141:B141"/>
    <mergeCell ref="A117:B117"/>
    <mergeCell ref="A118:B118"/>
    <mergeCell ref="A107:B107"/>
    <mergeCell ref="A108:B108"/>
    <mergeCell ref="A109:B109"/>
    <mergeCell ref="A110:B110"/>
    <mergeCell ref="A105:B105"/>
    <mergeCell ref="A106:B106"/>
    <mergeCell ref="A99:B99"/>
    <mergeCell ref="A100:B100"/>
    <mergeCell ref="A101:B101"/>
    <mergeCell ref="A102:B102"/>
    <mergeCell ref="A103:B103"/>
    <mergeCell ref="A104:B104"/>
    <mergeCell ref="A87:B87"/>
    <mergeCell ref="A142:B142"/>
    <mergeCell ref="A131:B131"/>
    <mergeCell ref="A132:B132"/>
    <mergeCell ref="A133:B133"/>
    <mergeCell ref="A134:B134"/>
    <mergeCell ref="A129:B129"/>
    <mergeCell ref="A130:B130"/>
    <mergeCell ref="A119:B119"/>
    <mergeCell ref="A120:B120"/>
    <mergeCell ref="A121:B121"/>
    <mergeCell ref="A122:B122"/>
    <mergeCell ref="A1:H1"/>
    <mergeCell ref="A143:B143"/>
    <mergeCell ref="A154:B154"/>
    <mergeCell ref="A135:B135"/>
    <mergeCell ref="A136:B136"/>
    <mergeCell ref="A137:B137"/>
    <mergeCell ref="A138:B138"/>
    <mergeCell ref="A139:B139"/>
    <mergeCell ref="A140:B140"/>
    <mergeCell ref="A144:B144"/>
    <mergeCell ref="A123:B123"/>
    <mergeCell ref="A124:B124"/>
    <mergeCell ref="A125:B125"/>
    <mergeCell ref="A126:B126"/>
    <mergeCell ref="A127:B127"/>
    <mergeCell ref="A128:B128"/>
    <mergeCell ref="A111:B111"/>
    <mergeCell ref="A112:B112"/>
    <mergeCell ref="A113:B113"/>
    <mergeCell ref="A114:B114"/>
    <mergeCell ref="A115:B115"/>
    <mergeCell ref="A116:B116"/>
    <mergeCell ref="A5:B5"/>
    <mergeCell ref="A6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AfanasievVA</cp:lastModifiedBy>
  <dcterms:created xsi:type="dcterms:W3CDTF">2021-07-02T11:25:24Z</dcterms:created>
  <dcterms:modified xsi:type="dcterms:W3CDTF">2021-07-02T15:02:18Z</dcterms:modified>
</cp:coreProperties>
</file>